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лена\Desktop\на сайт\Новая папка\Отчет по муниципальному району\"/>
    </mc:Choice>
  </mc:AlternateContent>
  <bookViews>
    <workbookView xWindow="0" yWindow="0" windowWidth="20205" windowHeight="10920"/>
  </bookViews>
  <sheets>
    <sheet name="Лист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21" i="1"/>
  <c r="B7" i="1"/>
  <c r="B21" i="1"/>
  <c r="F7" i="1"/>
  <c r="F20" i="1"/>
  <c r="F21" i="1"/>
  <c r="E20" i="1"/>
  <c r="E7" i="1"/>
  <c r="E21" i="1"/>
  <c r="C21" i="1"/>
  <c r="E19" i="1"/>
  <c r="F18" i="1"/>
  <c r="E18" i="1"/>
  <c r="F17" i="1"/>
  <c r="E17" i="1"/>
  <c r="F16" i="1"/>
  <c r="E16" i="1"/>
  <c r="F15" i="1"/>
  <c r="E15" i="1"/>
  <c r="F14" i="1"/>
  <c r="E14" i="1"/>
  <c r="E13" i="1"/>
  <c r="F12" i="1"/>
  <c r="E12" i="1"/>
  <c r="F11" i="1"/>
  <c r="E11" i="1"/>
  <c r="F10" i="1"/>
  <c r="E10" i="1"/>
  <c r="F9" i="1"/>
  <c r="E9" i="1"/>
  <c r="F8" i="1"/>
  <c r="E8" i="1"/>
  <c r="D23" i="1"/>
  <c r="D29" i="1"/>
  <c r="D31" i="1"/>
  <c r="D33" i="1"/>
  <c r="D38" i="1"/>
  <c r="D43" i="1"/>
  <c r="D49" i="1"/>
  <c r="D52" i="1"/>
  <c r="D56" i="1"/>
  <c r="D58" i="1"/>
  <c r="D61" i="1"/>
  <c r="D64" i="1"/>
  <c r="B23" i="1"/>
  <c r="B29" i="1"/>
  <c r="B31" i="1"/>
  <c r="B33" i="1"/>
  <c r="B38" i="1"/>
  <c r="B43" i="1"/>
  <c r="B49" i="1"/>
  <c r="B52" i="1"/>
  <c r="B56" i="1"/>
  <c r="B58" i="1"/>
  <c r="B61" i="1"/>
  <c r="B64" i="1"/>
  <c r="F64" i="1"/>
  <c r="C61" i="1"/>
  <c r="C58" i="1"/>
  <c r="C56" i="1"/>
  <c r="C52" i="1"/>
  <c r="C49" i="1"/>
  <c r="C43" i="1"/>
  <c r="C38" i="1"/>
  <c r="C33" i="1"/>
  <c r="C31" i="1"/>
  <c r="C29" i="1"/>
  <c r="C23" i="1"/>
  <c r="C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</calcChain>
</file>

<file path=xl/sharedStrings.xml><?xml version="1.0" encoding="utf-8"?>
<sst xmlns="http://schemas.openxmlformats.org/spreadsheetml/2006/main" count="67" uniqueCount="67">
  <si>
    <t>Ед.Изм.: тыс.руб.</t>
  </si>
  <si>
    <t>Вид дохода</t>
  </si>
  <si>
    <t>Уточненный план на  год</t>
  </si>
  <si>
    <t>Отклонение от прошлого года</t>
  </si>
  <si>
    <t>НАЛОГОВЫЕ И НЕНАЛОГОВЫЕ ДОХОДЫ</t>
  </si>
  <si>
    <t>БЕЗВОЗМЕЗДНЫЕ ПОСТУПЛЕНИЯ</t>
  </si>
  <si>
    <t>% испол-я плана</t>
  </si>
  <si>
    <t>Налог на доходы физических лиц</t>
  </si>
  <si>
    <t>Акцизи по подакцизным товарам (продукции), производимым на территории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</si>
  <si>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</si>
  <si>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</si>
  <si>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</si>
  <si>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</si>
  <si>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</si>
  <si>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</si>
  <si>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</si>
  <si>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</si>
  <si>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</si>
  <si>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</si>
  <si>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ИТОГО доходов</t>
  </si>
  <si>
    <t>Анализ исполнения бюджета муниципального района Мелеузовский район Республики Башкортостан в сравнении с аналогичным периодом прошлого года</t>
  </si>
  <si>
    <t>РАСХОДЫ</t>
  </si>
  <si>
    <t>Общегосударственные вопросы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</si>
  <si>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</si>
  <si>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</si>
  <si>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</si>
  <si>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</si>
  <si>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</si>
  <si>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Национальная оборона</t>
  </si>
  <si>
    <t>0203 - Мобилизационная и вневойсковая подготовка</t>
  </si>
  <si>
    <t>Национальная безопасность и правоохранительная деятельность</t>
  </si>
  <si>
    <t>0309 - 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</si>
  <si>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</si>
  <si>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</si>
  <si>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</si>
  <si>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</si>
  <si>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</si>
  <si>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Жилищно-коммунальное хозяйство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</si>
  <si>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</si>
  <si>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</si>
  <si>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</si>
  <si>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</si>
  <si>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Образование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</si>
  <si>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</si>
  <si>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</si>
  <si>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</si>
  <si>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0707 - Молодежная политика и оздоровление детей</t>
  </si>
  <si>
    <t>0709 - Другие вопросы в области образования</t>
  </si>
  <si>
    <t>Культура, кинемотография</t>
  </si>
  <si>
    <t>0801 - Культура</t>
  </si>
  <si>
    <t>Социальная политика</t>
  </si>
  <si>
    <t>1001 - Пенсионное обеспечение</t>
  </si>
  <si>
    <t>1003 - Социальное обеспечение населения</t>
  </si>
  <si>
    <t>1004 - Охрана семьи и детства</t>
  </si>
  <si>
    <t>Физическая культура и спорт</t>
  </si>
  <si>
    <t>1101 - Физическая культура</t>
  </si>
  <si>
    <t>Средство массовой информации</t>
  </si>
  <si>
    <t>1201 - Телевидение и радиовещание</t>
  </si>
  <si>
    <t>1202 - Периодическая печать и издательства</t>
  </si>
  <si>
    <t>Межбюджетнфе трансферты общего характера бюджетам бюджетной системы Российской Федерации</t>
  </si>
  <si>
    <t>1401 - Дотации на выравнивание бюджетной обеспеченности субъектов Российской Федерации и муниципальных образований</t>
  </si>
  <si>
    <t>1403 - Прочие межбюджетные трансферты общего характера</t>
  </si>
  <si>
    <t>ИТОГО расходов</t>
  </si>
  <si>
    <t>0804 - Другие вопросы в области культуры, кинематографии</t>
  </si>
  <si>
    <t>Исполнено за 2015 год</t>
  </si>
  <si>
    <t>Исполнено за 2016 год</t>
  </si>
  <si>
    <t>по состоянию на  1 января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</si>
</sst>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8" x14ac:knownFonts="1"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/>
    <xf numFmtId="0" fontId="2" fillId="0" borderId="1" xfId="0" applyFont="1" applyBorder="1" applyAlignment="1">
      <alignment wrapText="1" shrinkToFit="1"/>
    </xf>
    <xf numFmtId="0" fontId="3" fillId="0" borderId="1" xfId="0" applyFont="1" applyBorder="1" applyAlignment="1">
      <alignment wrapText="1" shrinkToFit="1"/>
    </xf>
    <xf numFmtId="164" fontId="4" fillId="0" borderId="1" xfId="0" applyNumberFormat="1" applyFont="1" applyBorder="1"/>
    <xf numFmtId="165" fontId="4" fillId="0" borderId="1" xfId="1" applyNumberFormat="1" applyFont="1" applyBorder="1"/>
    <xf numFmtId="164" fontId="5" fillId="0" borderId="1" xfId="0" applyNumberFormat="1" applyFont="1" applyBorder="1"/>
    <xf numFmtId="164" fontId="2" fillId="0" borderId="1" xfId="0" applyNumberFormat="1" applyFont="1" applyBorder="1"/>
    <xf numFmtId="49" fontId="2" fillId="0" borderId="1" xfId="0" applyNumberFormat="1" applyFont="1" applyFill="1" applyBorder="1" applyAlignment="1">
      <alignment wrapText="1" shrinkToFit="1"/>
    </xf>
    <xf numFmtId="164" fontId="5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 shrinkToFit="1"/>
    </xf>
    <xf numFmtId="164" fontId="6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/>
    <xf numFmtId="164" fontId="0" fillId="0" borderId="1" xfId="0" applyNumberFormat="1" applyBorder="1"/>
    <xf numFmtId="2" fontId="0" fillId="0" borderId="1" xfId="0" applyNumberFormat="1" applyBorder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4" fontId="7" fillId="0" borderId="1" xfId="0" applyNumberFormat="1" applyFont="1" applyBorder="1"/>
    <xf numFmtId="2" fontId="7" fillId="0" borderId="1" xfId="0" applyNumberFormat="1" applyFont="1" applyBorder="1"/>
    <xf numFmtId="166" fontId="4" fillId="0" borderId="1" xfId="1" applyNumberFormat="1" applyFont="1" applyBorder="1"/>
    <xf numFmtId="166" fontId="2" fillId="0" borderId="1" xfId="1" applyNumberFormat="1" applyFont="1" applyBorder="1"/>
    <xf numFmtId="164" fontId="2" fillId="0" borderId="1" xfId="0" applyNumberFormat="1" applyFont="1" applyFill="1" applyBorder="1"/>
    <xf numFmtId="164" fontId="3" fillId="0" borderId="1" xfId="0" applyNumberFormat="1" applyFont="1" applyFill="1" applyBorder="1"/>
    <xf numFmtId="164" fontId="2" fillId="0" borderId="1" xfId="0" applyNumberFormat="1" applyFont="1" applyFill="1" applyBorder="1" applyAlignment="1">
      <alignment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topLeftCell="A49" workbookViewId="0">
      <selection activeCell="I11" sqref="I11"/>
    </sheetView>
  </sheetViews>
  <sheetFormatPr defaultRowHeight="12.75" x14ac:dyDescent="0.2"/>
  <cols>
    <col min="1" max="1" width="72" customWidth="1"/>
    <col min="2" max="2" width="15.83203125" bestFit="1" customWidth="1"/>
    <col min="3" max="3" width="15.6640625" customWidth="1"/>
    <col min="4" max="4" width="14.83203125" customWidth="1"/>
    <col min="5" max="5" width="13" customWidth="1"/>
    <col min="6" max="6" width="12.83203125" customWidth="1"/>
  </cols>
  <sheetData>
    <row r="1" spans="1:6" ht="29.25" customHeight="1" x14ac:dyDescent="0.2">
      <c r="A1" s="17" t="s">
        <v>20</v>
      </c>
      <c r="B1" s="17"/>
      <c r="C1" s="17"/>
      <c r="D1" s="17"/>
      <c r="E1" s="17"/>
      <c r="F1" s="17"/>
    </row>
    <row r="2" spans="1:6" ht="14.25" x14ac:dyDescent="0.2">
      <c r="A2" s="18" t="s">
        <v>66</v>
      </c>
      <c r="B2" s="18"/>
      <c r="C2" s="18"/>
      <c r="D2" s="18"/>
      <c r="E2" s="18"/>
      <c r="F2" s="18"/>
    </row>
    <row r="3" spans="1:6" x14ac:dyDescent="0.2">
      <c r="E3" t="s">
        <v>0</v>
      </c>
    </row>
    <row r="5" spans="1:6" s="1" customFormat="1" ht="38.25" x14ac:dyDescent="0.2">
      <c r="A5" s="2" t="s">
        <v>1</v>
      </c>
      <c r="B5" s="2" t="s">
        <v>2</v>
      </c>
      <c r="C5" s="2" t="s">
        <v>64</v>
      </c>
      <c r="D5" s="2" t="s">
        <v>65</v>
      </c>
      <c r="E5" s="2" t="s">
        <v>3</v>
      </c>
      <c r="F5" s="2" t="s">
        <v>6</v>
      </c>
    </row>
    <row r="6" spans="1:6" ht="15" x14ac:dyDescent="0.25">
      <c r="A6" s="3"/>
      <c r="B6" s="6"/>
      <c r="C6" s="6"/>
      <c r="D6" s="6"/>
      <c r="E6" s="6"/>
      <c r="F6" s="7"/>
    </row>
    <row r="7" spans="1:6" ht="15.75" x14ac:dyDescent="0.25">
      <c r="A7" s="4" t="s">
        <v>4</v>
      </c>
      <c r="B7" s="23">
        <f>SUM(B8:B19)</f>
        <v>487772</v>
      </c>
      <c r="C7" s="8">
        <v>381487.35</v>
      </c>
      <c r="D7" s="23">
        <f>SUM(D8:D19)</f>
        <v>556076.14440999995</v>
      </c>
      <c r="E7" s="8">
        <f>D7-C7</f>
        <v>174588.79440999997</v>
      </c>
      <c r="F7" s="22">
        <f>D7/B7*100</f>
        <v>114.00329342602691</v>
      </c>
    </row>
    <row r="8" spans="1:6" ht="15.75" x14ac:dyDescent="0.25">
      <c r="A8" s="5" t="s">
        <v>7</v>
      </c>
      <c r="B8" s="24">
        <v>303464</v>
      </c>
      <c r="C8" s="6">
        <v>310898.00138999999</v>
      </c>
      <c r="D8" s="24">
        <v>312610.04086000001</v>
      </c>
      <c r="E8" s="6">
        <f t="shared" ref="E8:E19" si="0">D8-C8</f>
        <v>1712.0394700000179</v>
      </c>
      <c r="F8" s="21">
        <f t="shared" ref="F8:F18" si="1">D8/B8*100</f>
        <v>103.0138800187172</v>
      </c>
    </row>
    <row r="9" spans="1:6" ht="31.5" x14ac:dyDescent="0.25">
      <c r="A9" s="5" t="s">
        <v>8</v>
      </c>
      <c r="B9" s="24">
        <v>10108</v>
      </c>
      <c r="C9" s="6">
        <v>15100.378430000001</v>
      </c>
      <c r="D9" s="24">
        <v>10668.530070000001</v>
      </c>
      <c r="E9" s="6">
        <f t="shared" si="0"/>
        <v>-4431.84836</v>
      </c>
      <c r="F9" s="21">
        <f t="shared" si="1"/>
        <v>105.54541026909379</v>
      </c>
    </row>
    <row r="10" spans="1:6" ht="15.75" x14ac:dyDescent="0.25">
      <c r="A10" s="5" t="s">
        <v>9</v>
      </c>
      <c r="B10" s="24">
        <v>91109</v>
      </c>
      <c r="C10" s="6">
        <v>109833.22362999999</v>
      </c>
      <c r="D10" s="24">
        <v>107421.73823</v>
      </c>
      <c r="E10" s="6">
        <f t="shared" si="0"/>
        <v>-2411.4853999999905</v>
      </c>
      <c r="F10" s="21">
        <f t="shared" si="1"/>
        <v>117.90463975018935</v>
      </c>
    </row>
    <row r="11" spans="1:6" ht="31.5" x14ac:dyDescent="0.25">
      <c r="A11" s="5" t="s">
        <v>10</v>
      </c>
      <c r="B11" s="24">
        <v>1778</v>
      </c>
      <c r="C11" s="6">
        <v>3317.2063600000001</v>
      </c>
      <c r="D11" s="24">
        <v>1799.7648300000001</v>
      </c>
      <c r="E11" s="6">
        <f t="shared" si="0"/>
        <v>-1517.4415300000001</v>
      </c>
      <c r="F11" s="21">
        <f t="shared" si="1"/>
        <v>101.22411867266592</v>
      </c>
    </row>
    <row r="12" spans="1:6" ht="15.75" x14ac:dyDescent="0.25">
      <c r="A12" s="5" t="s">
        <v>11</v>
      </c>
      <c r="B12" s="24">
        <v>8570</v>
      </c>
      <c r="C12" s="6">
        <v>12604.754000000001</v>
      </c>
      <c r="D12" s="24">
        <v>9203.5625099999997</v>
      </c>
      <c r="E12" s="6">
        <f t="shared" si="0"/>
        <v>-3401.1914900000011</v>
      </c>
      <c r="F12" s="21">
        <f t="shared" si="1"/>
        <v>107.39279474912485</v>
      </c>
    </row>
    <row r="13" spans="1:6" ht="31.5" x14ac:dyDescent="0.25">
      <c r="A13" s="5" t="s">
        <v>12</v>
      </c>
      <c r="B13" s="24">
        <v>0</v>
      </c>
      <c r="C13" s="6">
        <v>1.1971799999999999</v>
      </c>
      <c r="D13" s="24">
        <v>1.1471800000000001</v>
      </c>
      <c r="E13" s="6">
        <f t="shared" si="0"/>
        <v>-4.9999999999999822E-2</v>
      </c>
      <c r="F13" s="21"/>
    </row>
    <row r="14" spans="1:6" ht="31.5" x14ac:dyDescent="0.25">
      <c r="A14" s="5" t="s">
        <v>13</v>
      </c>
      <c r="B14" s="24">
        <v>46834.1</v>
      </c>
      <c r="C14" s="6">
        <v>63099.746769999998</v>
      </c>
      <c r="D14" s="24">
        <v>59480.377659999998</v>
      </c>
      <c r="E14" s="6">
        <f t="shared" si="0"/>
        <v>-3619.3691099999996</v>
      </c>
      <c r="F14" s="21">
        <f t="shared" si="1"/>
        <v>127.00228606933837</v>
      </c>
    </row>
    <row r="15" spans="1:6" ht="15.75" x14ac:dyDescent="0.25">
      <c r="A15" s="5" t="s">
        <v>14</v>
      </c>
      <c r="B15" s="24">
        <v>579</v>
      </c>
      <c r="C15" s="6">
        <v>1536.42732</v>
      </c>
      <c r="D15" s="24">
        <v>3661.0012000000002</v>
      </c>
      <c r="E15" s="6">
        <f t="shared" si="0"/>
        <v>2124.5738799999999</v>
      </c>
      <c r="F15" s="21">
        <f t="shared" si="1"/>
        <v>632.29727115716753</v>
      </c>
    </row>
    <row r="16" spans="1:6" ht="31.5" x14ac:dyDescent="0.25">
      <c r="A16" s="5" t="s">
        <v>15</v>
      </c>
      <c r="B16" s="24">
        <v>220</v>
      </c>
      <c r="C16" s="6">
        <v>358.36070999999998</v>
      </c>
      <c r="D16" s="24">
        <v>466.7876</v>
      </c>
      <c r="E16" s="6">
        <f t="shared" si="0"/>
        <v>108.42689000000001</v>
      </c>
      <c r="F16" s="21">
        <f t="shared" si="1"/>
        <v>212.17618181818182</v>
      </c>
    </row>
    <row r="17" spans="1:6" ht="31.5" x14ac:dyDescent="0.25">
      <c r="A17" s="5" t="s">
        <v>16</v>
      </c>
      <c r="B17" s="24">
        <v>21535.9</v>
      </c>
      <c r="C17" s="6">
        <v>20132.008580000002</v>
      </c>
      <c r="D17" s="24">
        <v>43464.113169999997</v>
      </c>
      <c r="E17" s="6">
        <f t="shared" si="0"/>
        <v>23332.104589999995</v>
      </c>
      <c r="F17" s="21">
        <f t="shared" si="1"/>
        <v>201.82167065225966</v>
      </c>
    </row>
    <row r="18" spans="1:6" ht="15.75" x14ac:dyDescent="0.25">
      <c r="A18" s="5" t="s">
        <v>17</v>
      </c>
      <c r="B18" s="24">
        <v>3574</v>
      </c>
      <c r="C18" s="6">
        <v>6015.74658</v>
      </c>
      <c r="D18" s="24">
        <v>6866.4281700000001</v>
      </c>
      <c r="E18" s="6">
        <f t="shared" si="0"/>
        <v>850.68159000000014</v>
      </c>
      <c r="F18" s="21">
        <f t="shared" si="1"/>
        <v>192.12166116396193</v>
      </c>
    </row>
    <row r="19" spans="1:6" ht="15.75" x14ac:dyDescent="0.25">
      <c r="A19" s="5" t="s">
        <v>18</v>
      </c>
      <c r="B19" s="24">
        <v>0</v>
      </c>
      <c r="C19" s="6">
        <v>354.34661</v>
      </c>
      <c r="D19" s="24">
        <v>432.65293000000003</v>
      </c>
      <c r="E19" s="6">
        <f t="shared" si="0"/>
        <v>78.306320000000028</v>
      </c>
      <c r="F19" s="21"/>
    </row>
    <row r="20" spans="1:6" ht="15.75" x14ac:dyDescent="0.25">
      <c r="A20" s="4" t="s">
        <v>5</v>
      </c>
      <c r="B20" s="23">
        <v>887227.92860999994</v>
      </c>
      <c r="C20" s="9">
        <v>847470.10176999995</v>
      </c>
      <c r="D20" s="23">
        <v>876043.37274999998</v>
      </c>
      <c r="E20" s="9">
        <f>D20-C20</f>
        <v>28573.27098000003</v>
      </c>
      <c r="F20" s="22">
        <f>D20/B20*100</f>
        <v>98.739381899584416</v>
      </c>
    </row>
    <row r="21" spans="1:6" ht="15.75" x14ac:dyDescent="0.25">
      <c r="A21" s="4" t="s">
        <v>19</v>
      </c>
      <c r="B21" s="25">
        <f>B20+B7</f>
        <v>1374999.9286099998</v>
      </c>
      <c r="C21" s="9">
        <f>C20+C7</f>
        <v>1228957.4517699999</v>
      </c>
      <c r="D21" s="25">
        <f>D20+D7</f>
        <v>1432119.5171599998</v>
      </c>
      <c r="E21" s="9">
        <f>E20+E7</f>
        <v>203162.06539</v>
      </c>
      <c r="F21" s="22">
        <f>D21/B21*100</f>
        <v>104.15415211022902</v>
      </c>
    </row>
    <row r="22" spans="1:6" ht="15.75" x14ac:dyDescent="0.25">
      <c r="A22" s="10" t="s">
        <v>21</v>
      </c>
      <c r="B22" s="11"/>
      <c r="C22" s="3"/>
      <c r="D22" s="11"/>
      <c r="E22" s="6"/>
      <c r="F22" s="7"/>
    </row>
    <row r="23" spans="1:6" ht="15.75" x14ac:dyDescent="0.25">
      <c r="A23" s="10" t="s">
        <v>22</v>
      </c>
      <c r="B23" s="11">
        <f>B24+B25+B26+B27+B28</f>
        <v>90161.24</v>
      </c>
      <c r="C23" s="11">
        <f>C24+C25+C26+C27+C28</f>
        <v>86032.471290000001</v>
      </c>
      <c r="D23" s="11">
        <f>D24+D25+D26+D27+D28</f>
        <v>87877.759340000004</v>
      </c>
      <c r="E23" s="19">
        <f>D23-C23</f>
        <v>1845.2880500000028</v>
      </c>
      <c r="F23" s="20">
        <f>D23/B23*100</f>
        <v>97.467336673719217</v>
      </c>
    </row>
    <row r="24" spans="1:6" ht="47.25" x14ac:dyDescent="0.25">
      <c r="A24" s="12" t="s">
        <v>23</v>
      </c>
      <c r="B24" s="13">
        <v>3551</v>
      </c>
      <c r="C24" s="15">
        <v>3295.2453700000001</v>
      </c>
      <c r="D24" s="13">
        <v>3493.3683900000001</v>
      </c>
      <c r="E24" s="15">
        <f t="shared" ref="E24:E64" si="2">D24-C24</f>
        <v>198.12302</v>
      </c>
      <c r="F24" s="16">
        <f t="shared" ref="F24:F64" si="3">D24/B24*100</f>
        <v>98.377031540411153</v>
      </c>
    </row>
    <row r="25" spans="1:6" ht="63" x14ac:dyDescent="0.25">
      <c r="A25" s="12" t="s">
        <v>24</v>
      </c>
      <c r="B25" s="13">
        <v>68648</v>
      </c>
      <c r="C25" s="15">
        <v>65149.40425</v>
      </c>
      <c r="D25" s="13">
        <v>67354.422739999995</v>
      </c>
      <c r="E25" s="15">
        <f t="shared" si="2"/>
        <v>2205.0184899999949</v>
      </c>
      <c r="F25" s="16">
        <f t="shared" si="3"/>
        <v>98.115637367439689</v>
      </c>
    </row>
    <row r="26" spans="1:6" ht="15.75" x14ac:dyDescent="0.25">
      <c r="A26" s="12" t="s">
        <v>25</v>
      </c>
      <c r="B26" s="13">
        <v>2800</v>
      </c>
      <c r="C26" s="15"/>
      <c r="D26" s="13">
        <v>2800</v>
      </c>
      <c r="E26" s="15">
        <f t="shared" si="2"/>
        <v>2800</v>
      </c>
      <c r="F26" s="16">
        <f t="shared" si="3"/>
        <v>100</v>
      </c>
    </row>
    <row r="27" spans="1:6" ht="15.75" x14ac:dyDescent="0.25">
      <c r="A27" s="12" t="s">
        <v>26</v>
      </c>
      <c r="B27" s="13">
        <v>600</v>
      </c>
      <c r="C27" s="15"/>
      <c r="D27" s="13"/>
      <c r="E27" s="15">
        <f t="shared" si="2"/>
        <v>0</v>
      </c>
      <c r="F27" s="16">
        <f t="shared" si="3"/>
        <v>0</v>
      </c>
    </row>
    <row r="28" spans="1:6" ht="15.75" x14ac:dyDescent="0.25">
      <c r="A28" s="12" t="s">
        <v>27</v>
      </c>
      <c r="B28" s="13">
        <v>14562.24</v>
      </c>
      <c r="C28" s="15">
        <v>17587.821670000001</v>
      </c>
      <c r="D28" s="13">
        <v>14229.968210000001</v>
      </c>
      <c r="E28" s="15">
        <f t="shared" si="2"/>
        <v>-3357.8534600000003</v>
      </c>
      <c r="F28" s="16">
        <f t="shared" si="3"/>
        <v>97.71826456644034</v>
      </c>
    </row>
    <row r="29" spans="1:6" ht="15.75" x14ac:dyDescent="0.25">
      <c r="A29" s="10" t="s">
        <v>28</v>
      </c>
      <c r="B29" s="11">
        <f>B30</f>
        <v>1579.2</v>
      </c>
      <c r="C29" s="11">
        <f>C30</f>
        <v>1505.4</v>
      </c>
      <c r="D29" s="11">
        <f>D30</f>
        <v>1579.2</v>
      </c>
      <c r="E29" s="19">
        <f t="shared" si="2"/>
        <v>73.799999999999955</v>
      </c>
      <c r="F29" s="20">
        <f t="shared" si="3"/>
        <v>100</v>
      </c>
    </row>
    <row r="30" spans="1:6" ht="15.75" x14ac:dyDescent="0.25">
      <c r="A30" s="12" t="s">
        <v>29</v>
      </c>
      <c r="B30" s="13">
        <v>1579.2</v>
      </c>
      <c r="C30" s="15">
        <v>1505.4</v>
      </c>
      <c r="D30" s="13">
        <v>1579.2</v>
      </c>
      <c r="E30" s="15">
        <f t="shared" si="2"/>
        <v>73.799999999999955</v>
      </c>
      <c r="F30" s="16">
        <f t="shared" si="3"/>
        <v>100</v>
      </c>
    </row>
    <row r="31" spans="1:6" ht="31.5" x14ac:dyDescent="0.25">
      <c r="A31" s="10" t="s">
        <v>30</v>
      </c>
      <c r="B31" s="11">
        <f>B32</f>
        <v>5774</v>
      </c>
      <c r="C31" s="11">
        <f>C32</f>
        <v>3794</v>
      </c>
      <c r="D31" s="11">
        <f>D32</f>
        <v>5756.6689999999999</v>
      </c>
      <c r="E31" s="19">
        <f t="shared" si="2"/>
        <v>1962.6689999999999</v>
      </c>
      <c r="F31" s="20">
        <f t="shared" si="3"/>
        <v>99.699844128853471</v>
      </c>
    </row>
    <row r="32" spans="1:6" ht="47.25" x14ac:dyDescent="0.25">
      <c r="A32" s="12" t="s">
        <v>31</v>
      </c>
      <c r="B32" s="13">
        <v>5774</v>
      </c>
      <c r="C32" s="15">
        <v>3794</v>
      </c>
      <c r="D32" s="13">
        <v>5756.6689999999999</v>
      </c>
      <c r="E32" s="15">
        <f t="shared" si="2"/>
        <v>1962.6689999999999</v>
      </c>
      <c r="F32" s="16">
        <f t="shared" si="3"/>
        <v>99.699844128853471</v>
      </c>
    </row>
    <row r="33" spans="1:6" ht="15.75" x14ac:dyDescent="0.25">
      <c r="A33" s="10" t="s">
        <v>32</v>
      </c>
      <c r="B33" s="11">
        <f>B34+B35+B36+B37</f>
        <v>128039.18068999999</v>
      </c>
      <c r="C33" s="11">
        <f>C34+C35+C36+C37</f>
        <v>159911.05622</v>
      </c>
      <c r="D33" s="11">
        <f>D34+D35+D36+D37</f>
        <v>117658.2735</v>
      </c>
      <c r="E33" s="19">
        <f t="shared" si="2"/>
        <v>-42252.782720000003</v>
      </c>
      <c r="F33" s="20">
        <f t="shared" si="3"/>
        <v>91.892397987820956</v>
      </c>
    </row>
    <row r="34" spans="1:6" ht="15.75" x14ac:dyDescent="0.25">
      <c r="A34" s="12" t="s">
        <v>33</v>
      </c>
      <c r="B34" s="13">
        <v>23494.061539999999</v>
      </c>
      <c r="C34" s="15">
        <v>107656.53341</v>
      </c>
      <c r="D34" s="13">
        <v>23128.294440000001</v>
      </c>
      <c r="E34" s="15">
        <f t="shared" si="2"/>
        <v>-84528.238970000006</v>
      </c>
      <c r="F34" s="16">
        <f t="shared" si="3"/>
        <v>98.443150838873649</v>
      </c>
    </row>
    <row r="35" spans="1:6" ht="15.75" x14ac:dyDescent="0.25">
      <c r="A35" s="12" t="s">
        <v>34</v>
      </c>
      <c r="B35" s="13">
        <v>270</v>
      </c>
      <c r="C35" s="13">
        <v>266</v>
      </c>
      <c r="D35" s="13">
        <v>270</v>
      </c>
      <c r="E35" s="15">
        <f t="shared" si="2"/>
        <v>4</v>
      </c>
      <c r="F35" s="16">
        <f t="shared" si="3"/>
        <v>100</v>
      </c>
    </row>
    <row r="36" spans="1:6" ht="15.75" x14ac:dyDescent="0.25">
      <c r="A36" s="12" t="s">
        <v>35</v>
      </c>
      <c r="B36" s="13">
        <v>94631.266250000001</v>
      </c>
      <c r="C36" s="15">
        <v>47759.867810000003</v>
      </c>
      <c r="D36" s="13">
        <v>85967.243749999994</v>
      </c>
      <c r="E36" s="15">
        <f t="shared" si="2"/>
        <v>38207.375939999991</v>
      </c>
      <c r="F36" s="16">
        <f t="shared" si="3"/>
        <v>90.844439852351641</v>
      </c>
    </row>
    <row r="37" spans="1:6" ht="15.75" x14ac:dyDescent="0.25">
      <c r="A37" s="12" t="s">
        <v>36</v>
      </c>
      <c r="B37" s="13">
        <v>9643.8528999999999</v>
      </c>
      <c r="C37" s="13">
        <v>4228.6549999999997</v>
      </c>
      <c r="D37" s="13">
        <v>8292.73531</v>
      </c>
      <c r="E37" s="15">
        <f t="shared" si="2"/>
        <v>4064.0803100000003</v>
      </c>
      <c r="F37" s="16">
        <f t="shared" si="3"/>
        <v>85.989856917041934</v>
      </c>
    </row>
    <row r="38" spans="1:6" ht="15.75" x14ac:dyDescent="0.25">
      <c r="A38" s="10" t="s">
        <v>37</v>
      </c>
      <c r="B38" s="11">
        <f>B39+B40+B41+B42</f>
        <v>82589.463350000005</v>
      </c>
      <c r="C38" s="11">
        <f>C39+C40+C41+C42</f>
        <v>59023.549279999999</v>
      </c>
      <c r="D38" s="11">
        <f>D39+D40+D41+D42</f>
        <v>71289.992930000008</v>
      </c>
      <c r="E38" s="19">
        <f t="shared" si="2"/>
        <v>12266.443650000008</v>
      </c>
      <c r="F38" s="20">
        <f t="shared" si="3"/>
        <v>86.318508485622701</v>
      </c>
    </row>
    <row r="39" spans="1:6" ht="15.75" x14ac:dyDescent="0.25">
      <c r="A39" s="12" t="s">
        <v>38</v>
      </c>
      <c r="B39" s="13">
        <v>1150</v>
      </c>
      <c r="C39" s="15">
        <v>13932.87852</v>
      </c>
      <c r="D39" s="13">
        <v>932.95721000000003</v>
      </c>
      <c r="E39" s="15">
        <f t="shared" si="2"/>
        <v>-12999.92131</v>
      </c>
      <c r="F39" s="16">
        <f t="shared" si="3"/>
        <v>81.126713913043474</v>
      </c>
    </row>
    <row r="40" spans="1:6" ht="15.75" x14ac:dyDescent="0.25">
      <c r="A40" s="12" t="s">
        <v>39</v>
      </c>
      <c r="B40" s="13">
        <v>70969.36335</v>
      </c>
      <c r="C40" s="15">
        <v>28382.170760000001</v>
      </c>
      <c r="D40" s="13">
        <v>60012.03572</v>
      </c>
      <c r="E40" s="15">
        <f t="shared" si="2"/>
        <v>31629.864959999999</v>
      </c>
      <c r="F40" s="16">
        <f t="shared" si="3"/>
        <v>84.560481998462237</v>
      </c>
    </row>
    <row r="41" spans="1:6" ht="15.75" x14ac:dyDescent="0.25">
      <c r="A41" s="12" t="s">
        <v>40</v>
      </c>
      <c r="B41" s="13">
        <v>10312</v>
      </c>
      <c r="C41" s="15">
        <v>16640</v>
      </c>
      <c r="D41" s="13">
        <v>10262</v>
      </c>
      <c r="E41" s="15">
        <f t="shared" si="2"/>
        <v>-6378</v>
      </c>
      <c r="F41" s="16">
        <f t="shared" si="3"/>
        <v>99.515128006206368</v>
      </c>
    </row>
    <row r="42" spans="1:6" ht="31.5" x14ac:dyDescent="0.25">
      <c r="A42" s="12" t="s">
        <v>41</v>
      </c>
      <c r="B42" s="13">
        <v>158.1</v>
      </c>
      <c r="C42" s="15">
        <v>68.5</v>
      </c>
      <c r="D42" s="13">
        <v>83</v>
      </c>
      <c r="E42" s="15">
        <f t="shared" si="2"/>
        <v>14.5</v>
      </c>
      <c r="F42" s="16">
        <f t="shared" si="3"/>
        <v>52.498418722327642</v>
      </c>
    </row>
    <row r="43" spans="1:6" ht="15.75" x14ac:dyDescent="0.25">
      <c r="A43" s="10" t="s">
        <v>42</v>
      </c>
      <c r="B43" s="11">
        <f>B44+B45+B46+B47+B48</f>
        <v>912896.92525999993</v>
      </c>
      <c r="C43" s="11">
        <f>C44+C45+C46+C47+C48</f>
        <v>1232354.4486199999</v>
      </c>
      <c r="D43" s="11">
        <f>D44+D45+D46+D47+D48</f>
        <v>901033.96363999997</v>
      </c>
      <c r="E43" s="19">
        <f t="shared" si="2"/>
        <v>-331320.48497999995</v>
      </c>
      <c r="F43" s="20">
        <f t="shared" si="3"/>
        <v>98.700514670194423</v>
      </c>
    </row>
    <row r="44" spans="1:6" ht="15.75" x14ac:dyDescent="0.25">
      <c r="A44" s="12" t="s">
        <v>43</v>
      </c>
      <c r="B44" s="13">
        <v>295935.2206</v>
      </c>
      <c r="C44" s="15">
        <v>259766.21176000001</v>
      </c>
      <c r="D44" s="13">
        <v>290011.00575000001</v>
      </c>
      <c r="E44" s="15">
        <f t="shared" si="2"/>
        <v>30244.793990000006</v>
      </c>
      <c r="F44" s="16">
        <f t="shared" si="3"/>
        <v>97.998137958033908</v>
      </c>
    </row>
    <row r="45" spans="1:6" ht="15.75" x14ac:dyDescent="0.25">
      <c r="A45" s="12" t="s">
        <v>44</v>
      </c>
      <c r="B45" s="13">
        <v>556492.10465999995</v>
      </c>
      <c r="C45" s="15">
        <v>544976.04286000005</v>
      </c>
      <c r="D45" s="13">
        <v>552625.16434999998</v>
      </c>
      <c r="E45" s="15">
        <f t="shared" si="2"/>
        <v>7649.1214899999322</v>
      </c>
      <c r="F45" s="16">
        <f t="shared" si="3"/>
        <v>99.305122161191747</v>
      </c>
    </row>
    <row r="46" spans="1:6" ht="31.5" x14ac:dyDescent="0.25">
      <c r="A46" s="12" t="s">
        <v>45</v>
      </c>
      <c r="B46" s="13">
        <v>500</v>
      </c>
      <c r="C46" s="15">
        <v>374736.1</v>
      </c>
      <c r="D46" s="13">
        <v>369.43669999999997</v>
      </c>
      <c r="E46" s="15">
        <f t="shared" si="2"/>
        <v>-374366.66329999996</v>
      </c>
      <c r="F46" s="16">
        <f t="shared" si="3"/>
        <v>73.887339999999995</v>
      </c>
    </row>
    <row r="47" spans="1:6" ht="15.75" x14ac:dyDescent="0.25">
      <c r="A47" s="12" t="s">
        <v>46</v>
      </c>
      <c r="B47" s="13">
        <v>32147.599999999999</v>
      </c>
      <c r="C47" s="15">
        <v>29544.2359</v>
      </c>
      <c r="D47" s="13">
        <v>31097.17237</v>
      </c>
      <c r="E47" s="15">
        <f t="shared" si="2"/>
        <v>1552.9364700000006</v>
      </c>
      <c r="F47" s="16">
        <f t="shared" si="3"/>
        <v>96.732485068869849</v>
      </c>
    </row>
    <row r="48" spans="1:6" ht="15.75" x14ac:dyDescent="0.25">
      <c r="A48" s="14" t="s">
        <v>47</v>
      </c>
      <c r="B48" s="13">
        <v>27822</v>
      </c>
      <c r="C48" s="15">
        <v>23331.858100000001</v>
      </c>
      <c r="D48" s="13">
        <v>26931.18447</v>
      </c>
      <c r="E48" s="15">
        <f t="shared" si="2"/>
        <v>3599.3263699999989</v>
      </c>
      <c r="F48" s="16">
        <f t="shared" si="3"/>
        <v>96.798161419020929</v>
      </c>
    </row>
    <row r="49" spans="1:6" ht="15.75" x14ac:dyDescent="0.25">
      <c r="A49" s="10" t="s">
        <v>48</v>
      </c>
      <c r="B49" s="11">
        <f>B50</f>
        <v>56170.7</v>
      </c>
      <c r="C49" s="11">
        <f>SUM(C50:C51)</f>
        <v>42583.4</v>
      </c>
      <c r="D49" s="11">
        <f>D50</f>
        <v>54620.7</v>
      </c>
      <c r="E49" s="19">
        <f t="shared" si="2"/>
        <v>12037.299999999996</v>
      </c>
      <c r="F49" s="20">
        <f t="shared" si="3"/>
        <v>97.240554239131797</v>
      </c>
    </row>
    <row r="50" spans="1:6" ht="15.75" x14ac:dyDescent="0.25">
      <c r="A50" s="12" t="s">
        <v>49</v>
      </c>
      <c r="B50" s="13">
        <v>56170.7</v>
      </c>
      <c r="C50" s="15">
        <v>37360.400000000001</v>
      </c>
      <c r="D50" s="13">
        <v>54620.7</v>
      </c>
      <c r="E50" s="15">
        <f t="shared" si="2"/>
        <v>17260.299999999996</v>
      </c>
      <c r="F50" s="16">
        <f t="shared" si="3"/>
        <v>97.240554239131797</v>
      </c>
    </row>
    <row r="51" spans="1:6" ht="31.5" x14ac:dyDescent="0.25">
      <c r="A51" s="12" t="s">
        <v>63</v>
      </c>
      <c r="C51" s="15">
        <v>5223</v>
      </c>
      <c r="E51" s="15">
        <f t="shared" si="2"/>
        <v>-5223</v>
      </c>
      <c r="F51" s="16"/>
    </row>
    <row r="52" spans="1:6" ht="15.75" x14ac:dyDescent="0.25">
      <c r="A52" s="10" t="s">
        <v>50</v>
      </c>
      <c r="B52" s="11">
        <f>B53+B54+B55</f>
        <v>94578.615350000007</v>
      </c>
      <c r="C52" s="11">
        <f>C53+C54+C55</f>
        <v>85828.629300000001</v>
      </c>
      <c r="D52" s="11">
        <f>D53+D54+D55</f>
        <v>93581.617020000005</v>
      </c>
      <c r="E52" s="19">
        <f t="shared" si="2"/>
        <v>7752.9877200000046</v>
      </c>
      <c r="F52" s="20">
        <f t="shared" si="3"/>
        <v>98.945852266592738</v>
      </c>
    </row>
    <row r="53" spans="1:6" ht="15.75" x14ac:dyDescent="0.25">
      <c r="A53" s="12" t="s">
        <v>51</v>
      </c>
      <c r="B53" s="13">
        <v>360</v>
      </c>
      <c r="C53" s="15">
        <v>188.12531999999999</v>
      </c>
      <c r="D53" s="13">
        <v>151.12075999999999</v>
      </c>
      <c r="E53" s="15">
        <f t="shared" si="2"/>
        <v>-37.004559999999998</v>
      </c>
      <c r="F53" s="16">
        <f t="shared" si="3"/>
        <v>41.977988888888888</v>
      </c>
    </row>
    <row r="54" spans="1:6" ht="15.75" x14ac:dyDescent="0.25">
      <c r="A54" s="12" t="s">
        <v>52</v>
      </c>
      <c r="B54" s="13">
        <v>32816.315349999997</v>
      </c>
      <c r="C54" s="15">
        <v>30512.288499999999</v>
      </c>
      <c r="D54" s="13">
        <v>32285.932939999999</v>
      </c>
      <c r="E54" s="15">
        <f t="shared" si="2"/>
        <v>1773.64444</v>
      </c>
      <c r="F54" s="16">
        <f t="shared" si="3"/>
        <v>98.383784394002674</v>
      </c>
    </row>
    <row r="55" spans="1:6" ht="15.75" x14ac:dyDescent="0.25">
      <c r="A55" s="12" t="s">
        <v>53</v>
      </c>
      <c r="B55" s="13">
        <v>61402.3</v>
      </c>
      <c r="C55" s="15">
        <v>55128.215479999999</v>
      </c>
      <c r="D55" s="13">
        <v>61144.563320000001</v>
      </c>
      <c r="E55" s="15">
        <f t="shared" si="2"/>
        <v>6016.3478400000022</v>
      </c>
      <c r="F55" s="16">
        <f t="shared" si="3"/>
        <v>99.580249143761705</v>
      </c>
    </row>
    <row r="56" spans="1:6" ht="15.75" x14ac:dyDescent="0.25">
      <c r="A56" s="10" t="s">
        <v>54</v>
      </c>
      <c r="B56" s="11">
        <f>B57</f>
        <v>21029</v>
      </c>
      <c r="C56" s="11">
        <f>C57</f>
        <v>20640.415130000001</v>
      </c>
      <c r="D56" s="11">
        <f>D57</f>
        <v>19598.604220000001</v>
      </c>
      <c r="E56" s="19">
        <f t="shared" si="2"/>
        <v>-1041.8109100000001</v>
      </c>
      <c r="F56" s="20">
        <f t="shared" si="3"/>
        <v>93.197984782918837</v>
      </c>
    </row>
    <row r="57" spans="1:6" ht="15.75" x14ac:dyDescent="0.25">
      <c r="A57" s="12" t="s">
        <v>55</v>
      </c>
      <c r="B57" s="13">
        <v>21029</v>
      </c>
      <c r="C57" s="15">
        <v>20640.415130000001</v>
      </c>
      <c r="D57" s="13">
        <v>19598.604220000001</v>
      </c>
      <c r="E57" s="15">
        <f t="shared" si="2"/>
        <v>-1041.8109100000001</v>
      </c>
      <c r="F57" s="16">
        <f t="shared" si="3"/>
        <v>93.197984782918837</v>
      </c>
    </row>
    <row r="58" spans="1:6" ht="15.75" x14ac:dyDescent="0.25">
      <c r="A58" s="10" t="s">
        <v>56</v>
      </c>
      <c r="B58" s="11">
        <f>B59+B60</f>
        <v>1935</v>
      </c>
      <c r="C58" s="11">
        <f>C59+C60</f>
        <v>2119.9850000000001</v>
      </c>
      <c r="D58" s="11">
        <f>D59+D60</f>
        <v>1935</v>
      </c>
      <c r="E58" s="19">
        <f t="shared" si="2"/>
        <v>-184.98500000000013</v>
      </c>
      <c r="F58" s="20">
        <f t="shared" si="3"/>
        <v>100</v>
      </c>
    </row>
    <row r="59" spans="1:6" ht="15.75" x14ac:dyDescent="0.25">
      <c r="A59" s="12" t="s">
        <v>57</v>
      </c>
      <c r="B59" s="13">
        <v>1230</v>
      </c>
      <c r="C59" s="15">
        <v>1400</v>
      </c>
      <c r="D59" s="13">
        <v>1230</v>
      </c>
      <c r="E59" s="15">
        <f t="shared" si="2"/>
        <v>-170</v>
      </c>
      <c r="F59" s="16">
        <f t="shared" si="3"/>
        <v>100</v>
      </c>
    </row>
    <row r="60" spans="1:6" ht="15.75" x14ac:dyDescent="0.25">
      <c r="A60" s="12" t="s">
        <v>58</v>
      </c>
      <c r="B60" s="13">
        <v>705</v>
      </c>
      <c r="C60" s="15">
        <v>719.98500000000001</v>
      </c>
      <c r="D60" s="13">
        <v>705</v>
      </c>
      <c r="E60" s="15">
        <f t="shared" si="2"/>
        <v>-14.985000000000014</v>
      </c>
      <c r="F60" s="16">
        <f t="shared" si="3"/>
        <v>100</v>
      </c>
    </row>
    <row r="61" spans="1:6" ht="31.5" x14ac:dyDescent="0.25">
      <c r="A61" s="10" t="s">
        <v>59</v>
      </c>
      <c r="B61" s="11">
        <f>B62+B63</f>
        <v>62689.097999999998</v>
      </c>
      <c r="C61" s="11">
        <f>C62+C63</f>
        <v>75146</v>
      </c>
      <c r="D61" s="11">
        <f>D62+D63</f>
        <v>62336.264999999999</v>
      </c>
      <c r="E61" s="19">
        <f t="shared" si="2"/>
        <v>-12809.735000000001</v>
      </c>
      <c r="F61" s="20">
        <f t="shared" si="3"/>
        <v>99.437170080194804</v>
      </c>
    </row>
    <row r="62" spans="1:6" ht="47.25" x14ac:dyDescent="0.25">
      <c r="A62" s="12" t="s">
        <v>60</v>
      </c>
      <c r="B62" s="13">
        <v>51864.1</v>
      </c>
      <c r="C62" s="15">
        <v>61978</v>
      </c>
      <c r="D62" s="13">
        <v>51864.1</v>
      </c>
      <c r="E62" s="15">
        <f t="shared" si="2"/>
        <v>-10113.900000000001</v>
      </c>
      <c r="F62" s="16">
        <f t="shared" si="3"/>
        <v>100</v>
      </c>
    </row>
    <row r="63" spans="1:6" ht="31.5" x14ac:dyDescent="0.25">
      <c r="A63" s="12" t="s">
        <v>61</v>
      </c>
      <c r="B63" s="13">
        <v>10824.998</v>
      </c>
      <c r="C63" s="15">
        <v>13168</v>
      </c>
      <c r="D63" s="13">
        <v>10472.165000000001</v>
      </c>
      <c r="E63" s="15">
        <f t="shared" si="2"/>
        <v>-2695.8349999999991</v>
      </c>
      <c r="F63" s="16">
        <f t="shared" si="3"/>
        <v>96.740572146064153</v>
      </c>
    </row>
    <row r="64" spans="1:6" ht="15.75" x14ac:dyDescent="0.25">
      <c r="A64" s="10" t="s">
        <v>62</v>
      </c>
      <c r="B64" s="11">
        <f>B23+B29+B31+B33+B38+B43+B49+B52+B56+B58+B61</f>
        <v>1457442.4226500001</v>
      </c>
      <c r="C64" s="11">
        <f>C61+C58+C56+C52+C49+C43+C38+C33+C31+C29+C23</f>
        <v>1768939.3548399997</v>
      </c>
      <c r="D64" s="11">
        <f>D23+D29+D31+D33+D38+D43+D49+D52+D56+D58+D61</f>
        <v>1417268.0446499998</v>
      </c>
      <c r="E64" s="19">
        <f t="shared" si="2"/>
        <v>-351671.31018999987</v>
      </c>
      <c r="F64" s="20">
        <f t="shared" si="3"/>
        <v>97.243501535590468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Елена</cp:lastModifiedBy>
  <dcterms:created xsi:type="dcterms:W3CDTF">2016-11-29T05:17:13Z</dcterms:created>
  <dcterms:modified xsi:type="dcterms:W3CDTF">2017-03-17T10:44:43Z</dcterms:modified>
</cp:coreProperties>
</file>