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Новая папка\Отчет по консолидированному бюджету\"/>
    </mc:Choice>
  </mc:AlternateContent>
  <bookViews>
    <workbookView xWindow="0" yWindow="0" windowWidth="20205" windowHeight="10920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D22" i="1"/>
  <c r="C22" i="1"/>
  <c r="B22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C24" i="1"/>
  <c r="E24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7" i="1"/>
  <c r="E7" i="1"/>
  <c r="D7" i="1"/>
  <c r="B7" i="1"/>
  <c r="B24" i="1"/>
  <c r="B31" i="1"/>
  <c r="B33" i="1"/>
  <c r="B36" i="1"/>
  <c r="B41" i="1"/>
  <c r="B46" i="1"/>
  <c r="B52" i="1"/>
  <c r="B55" i="1"/>
  <c r="B59" i="1"/>
  <c r="B61" i="1"/>
  <c r="B64" i="1"/>
  <c r="D24" i="1"/>
  <c r="D31" i="1"/>
  <c r="D33" i="1"/>
  <c r="D36" i="1"/>
  <c r="D41" i="1"/>
  <c r="D46" i="1"/>
  <c r="D52" i="1"/>
  <c r="D55" i="1"/>
  <c r="D59" i="1"/>
  <c r="D61" i="1"/>
  <c r="D64" i="1"/>
  <c r="E63" i="1"/>
  <c r="E62" i="1"/>
  <c r="C61" i="1"/>
  <c r="E61" i="1"/>
  <c r="E60" i="1"/>
  <c r="C59" i="1"/>
  <c r="E59" i="1"/>
  <c r="E58" i="1"/>
  <c r="E57" i="1"/>
  <c r="E56" i="1"/>
  <c r="C55" i="1"/>
  <c r="E54" i="1"/>
  <c r="E53" i="1"/>
  <c r="C52" i="1"/>
  <c r="E52" i="1"/>
  <c r="E51" i="1"/>
  <c r="E50" i="1"/>
  <c r="E49" i="1"/>
  <c r="E48" i="1"/>
  <c r="E47" i="1"/>
  <c r="C46" i="1"/>
  <c r="E46" i="1"/>
  <c r="E45" i="1"/>
  <c r="E44" i="1"/>
  <c r="E43" i="1"/>
  <c r="E42" i="1"/>
  <c r="C41" i="1"/>
  <c r="E41" i="1"/>
  <c r="E40" i="1"/>
  <c r="E39" i="1"/>
  <c r="E38" i="1"/>
  <c r="E37" i="1"/>
  <c r="C36" i="1"/>
  <c r="E36" i="1"/>
  <c r="E35" i="1"/>
  <c r="E34" i="1"/>
  <c r="C33" i="1"/>
  <c r="E33" i="1"/>
  <c r="E32" i="1"/>
  <c r="C31" i="1"/>
  <c r="E31" i="1"/>
  <c r="E30" i="1"/>
  <c r="E29" i="1"/>
  <c r="E28" i="1"/>
  <c r="E27" i="1"/>
  <c r="E26" i="1"/>
  <c r="E25" i="1"/>
  <c r="C64" i="1"/>
  <c r="E55" i="1"/>
  <c r="E64" i="1"/>
</calcChain>
</file>

<file path=xl/sharedStrings.xml><?xml version="1.0" encoding="utf-8"?>
<sst xmlns="http://schemas.openxmlformats.org/spreadsheetml/2006/main" count="68" uniqueCount="68">
  <si>
    <t>Ед.Изм.: тыс.руб.</t>
  </si>
  <si>
    <t>Уточненный план на  год</t>
  </si>
  <si>
    <t>Отклонение от прошлого года</t>
  </si>
  <si>
    <t>НАЛОГОВЫЕ И НЕНАЛОГОВЫЕ ДОХОДЫ</t>
  </si>
  <si>
    <t>БЕЗВОЗМЕЗДНЫЕ ПОСТУПЛЕНИЯ</t>
  </si>
  <si>
    <t>% испол-я плана</t>
  </si>
  <si>
    <t>Анализ исполнения консолидированного бюджета муниципального района Мелеузовский район Республики Башкортостан в сравнении с аналогичным периодом прошлого года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</si>
  <si>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</si>
  <si>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</si>
  <si>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</si>
  <si>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</si>
  <si>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</si>
  <si>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</si>
  <si>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</si>
  <si>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</si>
  <si>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</si>
  <si>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</si>
  <si>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</si>
  <si>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</si>
  <si>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</si>
  <si>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ИТОГО доходов</t>
  </si>
  <si>
    <t>РАСХОДЫ</t>
  </si>
  <si>
    <t>Общегосударственные вопросы</t>
  </si>
  <si>
    <t>0102 - Функционирование высшего должностного лица субъекта Российской Федерации и муниципального образования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</si>
  <si>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</si>
  <si>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</si>
  <si>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</si>
  <si>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</si>
  <si>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</si>
  <si>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Национальная оборона</t>
  </si>
  <si>
    <t>0203 - Мобилизационная и вневойсковая подготовка</t>
  </si>
  <si>
    <t>Национальная безопасность и правоохранительная деятельность</t>
  </si>
  <si>
    <t>0309 - Защита населения и территории от чрезвычайных ситуаций природного и техногенного характера, гражданская оборона</t>
  </si>
  <si>
    <t>0310 - Обеспечение пожарной безопасности</t>
  </si>
  <si>
    <t>Национальная экономика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</si>
  <si>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</si>
  <si>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</si>
  <si>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</si>
  <si>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</si>
  <si>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Жилищно-коммунальное хозяйство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</si>
  <si>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</si>
  <si>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</si>
  <si>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</si>
  <si>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</si>
  <si>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Образование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</si>
  <si>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</si>
  <si>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</si>
  <si>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</si>
  <si>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</si>
  <si>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</si>
  <si>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</si>
  <si>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</si>
  <si>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0804 - Другие вопросы в области культуры, кинематографии</t>
  </si>
  <si>
    <t>Социальная политика</t>
  </si>
  <si>
    <t>1001 - Пенсионное обеспечение</t>
  </si>
  <si>
    <t>1003 - Социальное обеспечение населения</t>
  </si>
  <si>
    <t>1004 - Охрана семьи и детства</t>
  </si>
  <si>
    <t>Физическая культура и спорт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</si>
  <si>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</si>
  <si>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</si>
  <si>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</si>
  <si>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</si>
  <si>
    <t>ИТОГО расходов</t>
  </si>
  <si>
    <t>Наименование</t>
  </si>
  <si>
    <t>ДОХОДЫ</t>
  </si>
  <si>
    <t>по состоянию на 1  января 2017 года</t>
  </si>
  <si>
    <t>Поступило за 2015 год</t>
  </si>
  <si>
    <t>Поступило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</si>
</sst>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164" fontId="4" fillId="0" borderId="1" xfId="0" applyNumberFormat="1" applyFont="1" applyBorder="1"/>
    <xf numFmtId="165" fontId="4" fillId="0" borderId="1" xfId="1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Fill="1" applyBorder="1" applyAlignment="1">
      <alignment wrapText="1" shrinkToFit="1"/>
    </xf>
    <xf numFmtId="164" fontId="5" fillId="0" borderId="1" xfId="0" applyNumberFormat="1" applyFont="1" applyFill="1" applyBorder="1" applyAlignment="1">
      <alignment wrapText="1"/>
    </xf>
    <xf numFmtId="164" fontId="7" fillId="0" borderId="1" xfId="0" applyNumberFormat="1" applyFont="1" applyBorder="1"/>
    <xf numFmtId="49" fontId="3" fillId="0" borderId="1" xfId="0" applyNumberFormat="1" applyFont="1" applyFill="1" applyBorder="1" applyAlignment="1">
      <alignment wrapText="1" shrinkToFit="1"/>
    </xf>
    <xf numFmtId="164" fontId="8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9" fillId="0" borderId="1" xfId="0" applyFont="1" applyBorder="1"/>
    <xf numFmtId="164" fontId="5" fillId="0" borderId="0" xfId="0" applyNumberFormat="1" applyFont="1" applyFill="1" applyBorder="1" applyAlignment="1">
      <alignment wrapText="1"/>
    </xf>
    <xf numFmtId="4" fontId="4" fillId="0" borderId="1" xfId="1" applyNumberFormat="1" applyFont="1" applyBorder="1"/>
    <xf numFmtId="4" fontId="5" fillId="0" borderId="1" xfId="1" applyNumberFormat="1" applyFont="1" applyBorder="1"/>
    <xf numFmtId="164" fontId="5" fillId="0" borderId="1" xfId="0" applyNumberFormat="1" applyFont="1" applyFill="1" applyBorder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D21" sqref="D21"/>
    </sheetView>
  </sheetViews>
  <sheetFormatPr defaultRowHeight="12.75" x14ac:dyDescent="0.2"/>
  <cols>
    <col min="1" max="1" width="72" customWidth="1"/>
    <col min="2" max="2" width="15.83203125" bestFit="1" customWidth="1"/>
    <col min="3" max="3" width="15.6640625" customWidth="1"/>
    <col min="4" max="4" width="14.83203125" customWidth="1"/>
    <col min="5" max="5" width="13" customWidth="1"/>
    <col min="6" max="6" width="12.83203125" customWidth="1"/>
  </cols>
  <sheetData>
    <row r="1" spans="1:6" ht="29.25" customHeight="1" x14ac:dyDescent="0.2">
      <c r="A1" s="24" t="s">
        <v>6</v>
      </c>
      <c r="B1" s="24"/>
      <c r="C1" s="24"/>
      <c r="D1" s="24"/>
      <c r="E1" s="24"/>
      <c r="F1" s="24"/>
    </row>
    <row r="2" spans="1:6" ht="14.25" x14ac:dyDescent="0.2">
      <c r="A2" s="25" t="s">
        <v>65</v>
      </c>
      <c r="B2" s="25"/>
      <c r="C2" s="25"/>
      <c r="D2" s="25"/>
      <c r="E2" s="25"/>
      <c r="F2" s="25"/>
    </row>
    <row r="3" spans="1:6" x14ac:dyDescent="0.2">
      <c r="E3" t="s">
        <v>0</v>
      </c>
    </row>
    <row r="5" spans="1:6" s="1" customFormat="1" ht="38.25" x14ac:dyDescent="0.2">
      <c r="A5" s="2" t="s">
        <v>63</v>
      </c>
      <c r="B5" s="2" t="s">
        <v>1</v>
      </c>
      <c r="C5" s="2" t="s">
        <v>66</v>
      </c>
      <c r="D5" s="2" t="s">
        <v>67</v>
      </c>
      <c r="E5" s="2" t="s">
        <v>2</v>
      </c>
      <c r="F5" s="2" t="s">
        <v>5</v>
      </c>
    </row>
    <row r="6" spans="1:6" ht="15" x14ac:dyDescent="0.25">
      <c r="A6" s="15" t="s">
        <v>64</v>
      </c>
      <c r="B6" s="5"/>
      <c r="C6" s="5"/>
      <c r="D6" s="5"/>
      <c r="E6" s="5"/>
      <c r="F6" s="6"/>
    </row>
    <row r="7" spans="1:6" ht="15.75" x14ac:dyDescent="0.25">
      <c r="A7" s="3" t="s">
        <v>3</v>
      </c>
      <c r="B7" s="7">
        <f>SUM(B8:B20)</f>
        <v>612855.6405600002</v>
      </c>
      <c r="C7" s="19">
        <f t="shared" ref="C7:D7" si="0">SUM(C8:C20)</f>
        <v>683984</v>
      </c>
      <c r="D7" s="7">
        <f t="shared" si="0"/>
        <v>693051.71456000011</v>
      </c>
      <c r="E7" s="7">
        <f>D7-C7</f>
        <v>9067.7145600001095</v>
      </c>
      <c r="F7" s="18">
        <f>D7/B7*100</f>
        <v>113.08563855702141</v>
      </c>
    </row>
    <row r="8" spans="1:6" ht="15.75" x14ac:dyDescent="0.25">
      <c r="A8" s="4" t="s">
        <v>7</v>
      </c>
      <c r="B8" s="5">
        <v>352571.82834000001</v>
      </c>
      <c r="C8" s="20">
        <v>363782</v>
      </c>
      <c r="D8" s="5">
        <v>364967.25498999999</v>
      </c>
      <c r="E8" s="5">
        <f t="shared" ref="E8:E20" si="1">D8-C8</f>
        <v>1185.2549899999867</v>
      </c>
      <c r="F8" s="17">
        <f t="shared" ref="F8:F64" si="2">D8/B8*100</f>
        <v>103.51571670044113</v>
      </c>
    </row>
    <row r="9" spans="1:6" ht="31.5" x14ac:dyDescent="0.25">
      <c r="A9" s="4" t="s">
        <v>8</v>
      </c>
      <c r="B9" s="5">
        <v>17664</v>
      </c>
      <c r="C9" s="20">
        <v>27280</v>
      </c>
      <c r="D9" s="5">
        <v>18642.865389999999</v>
      </c>
      <c r="E9" s="5">
        <f t="shared" si="1"/>
        <v>-8637.134610000001</v>
      </c>
      <c r="F9" s="17">
        <f t="shared" si="2"/>
        <v>105.54158395606883</v>
      </c>
    </row>
    <row r="10" spans="1:6" ht="15.75" x14ac:dyDescent="0.25">
      <c r="A10" s="4" t="s">
        <v>9</v>
      </c>
      <c r="B10" s="5">
        <v>93478.158890000006</v>
      </c>
      <c r="C10" s="20">
        <v>111255</v>
      </c>
      <c r="D10" s="5">
        <v>110010.05545</v>
      </c>
      <c r="E10" s="5">
        <f t="shared" si="1"/>
        <v>-1244.9445500000002</v>
      </c>
      <c r="F10" s="17">
        <f t="shared" si="2"/>
        <v>117.68530398577258</v>
      </c>
    </row>
    <row r="11" spans="1:6" ht="15.75" x14ac:dyDescent="0.25">
      <c r="A11" s="4" t="s">
        <v>10</v>
      </c>
      <c r="B11" s="5">
        <v>33442.901590000001</v>
      </c>
      <c r="C11" s="20">
        <v>43172</v>
      </c>
      <c r="D11" s="5">
        <v>38370.935230000003</v>
      </c>
      <c r="E11" s="5">
        <f t="shared" si="1"/>
        <v>-4801.0647699999972</v>
      </c>
      <c r="F11" s="17">
        <f t="shared" si="2"/>
        <v>114.73566408924746</v>
      </c>
    </row>
    <row r="12" spans="1:6" ht="31.5" x14ac:dyDescent="0.25">
      <c r="A12" s="4" t="s">
        <v>11</v>
      </c>
      <c r="B12" s="5">
        <v>1778</v>
      </c>
      <c r="C12" s="20">
        <v>3317</v>
      </c>
      <c r="D12" s="5">
        <v>1799.7648300000001</v>
      </c>
      <c r="E12" s="5">
        <f t="shared" si="1"/>
        <v>-1517.2351699999999</v>
      </c>
      <c r="F12" s="17">
        <f t="shared" si="2"/>
        <v>101.22411867266592</v>
      </c>
    </row>
    <row r="13" spans="1:6" ht="15.75" x14ac:dyDescent="0.25">
      <c r="A13" s="4" t="s">
        <v>12</v>
      </c>
      <c r="B13" s="5">
        <v>8603.75</v>
      </c>
      <c r="C13" s="20">
        <v>12698</v>
      </c>
      <c r="D13" s="5">
        <v>9241.8325100000002</v>
      </c>
      <c r="E13" s="5">
        <f t="shared" si="1"/>
        <v>-3456.1674899999998</v>
      </c>
      <c r="F13" s="17">
        <f t="shared" si="2"/>
        <v>107.41633020485253</v>
      </c>
    </row>
    <row r="14" spans="1:6" ht="31.5" x14ac:dyDescent="0.25">
      <c r="A14" s="4" t="s">
        <v>13</v>
      </c>
      <c r="B14" s="5">
        <v>0</v>
      </c>
      <c r="C14" s="20">
        <v>-7</v>
      </c>
      <c r="D14" s="5">
        <v>1.6590199999999999</v>
      </c>
      <c r="E14" s="5">
        <f t="shared" si="1"/>
        <v>8.6590199999999999</v>
      </c>
      <c r="F14" s="17"/>
    </row>
    <row r="15" spans="1:6" ht="31.5" x14ac:dyDescent="0.25">
      <c r="A15" s="4" t="s">
        <v>14</v>
      </c>
      <c r="B15" s="5">
        <v>75580.578659999999</v>
      </c>
      <c r="C15" s="20">
        <v>89729</v>
      </c>
      <c r="D15" s="5">
        <v>90298.772289999994</v>
      </c>
      <c r="E15" s="5">
        <f t="shared" si="1"/>
        <v>569.77228999999352</v>
      </c>
      <c r="F15" s="17">
        <f t="shared" si="2"/>
        <v>119.47351276074498</v>
      </c>
    </row>
    <row r="16" spans="1:6" ht="15.75" x14ac:dyDescent="0.25">
      <c r="A16" s="4" t="s">
        <v>15</v>
      </c>
      <c r="B16" s="5">
        <v>579</v>
      </c>
      <c r="C16" s="20">
        <v>1536</v>
      </c>
      <c r="D16" s="5">
        <v>3661.0012000000002</v>
      </c>
      <c r="E16" s="5">
        <f t="shared" si="1"/>
        <v>2125.0012000000002</v>
      </c>
      <c r="F16" s="17">
        <f t="shared" si="2"/>
        <v>632.29727115716753</v>
      </c>
    </row>
    <row r="17" spans="1:6" ht="31.5" x14ac:dyDescent="0.25">
      <c r="A17" s="4" t="s">
        <v>16</v>
      </c>
      <c r="B17" s="5">
        <v>956.26247999999998</v>
      </c>
      <c r="C17" s="20">
        <v>1175</v>
      </c>
      <c r="D17" s="5">
        <v>1447.6305600000001</v>
      </c>
      <c r="E17" s="5">
        <f t="shared" si="1"/>
        <v>272.63056000000006</v>
      </c>
      <c r="F17" s="17">
        <f t="shared" si="2"/>
        <v>151.38422664036761</v>
      </c>
    </row>
    <row r="18" spans="1:6" ht="31.5" x14ac:dyDescent="0.25">
      <c r="A18" s="4" t="s">
        <v>17</v>
      </c>
      <c r="B18" s="5">
        <v>23875.9</v>
      </c>
      <c r="C18" s="20">
        <v>22041</v>
      </c>
      <c r="D18" s="5">
        <v>45973.076829999998</v>
      </c>
      <c r="E18" s="5">
        <f t="shared" si="1"/>
        <v>23932.076829999998</v>
      </c>
      <c r="F18" s="17">
        <f t="shared" si="2"/>
        <v>192.55013142960053</v>
      </c>
    </row>
    <row r="19" spans="1:6" ht="15.75" x14ac:dyDescent="0.25">
      <c r="A19" s="4" t="s">
        <v>18</v>
      </c>
      <c r="B19" s="5">
        <v>3577</v>
      </c>
      <c r="C19" s="20">
        <v>6118</v>
      </c>
      <c r="D19" s="5">
        <v>6962.9363700000004</v>
      </c>
      <c r="E19" s="5">
        <f t="shared" si="1"/>
        <v>844.93637000000035</v>
      </c>
      <c r="F19" s="17">
        <f t="shared" si="2"/>
        <v>194.65855102040817</v>
      </c>
    </row>
    <row r="20" spans="1:6" ht="15.75" x14ac:dyDescent="0.25">
      <c r="A20" s="4" t="s">
        <v>19</v>
      </c>
      <c r="B20" s="5">
        <v>748.26059999999995</v>
      </c>
      <c r="C20" s="20">
        <v>1888</v>
      </c>
      <c r="D20" s="5">
        <v>1673.9298899999999</v>
      </c>
      <c r="E20" s="5">
        <f t="shared" si="1"/>
        <v>-214.07011000000011</v>
      </c>
      <c r="F20" s="17">
        <f t="shared" si="2"/>
        <v>223.7094790237519</v>
      </c>
    </row>
    <row r="21" spans="1:6" ht="15.75" x14ac:dyDescent="0.25">
      <c r="A21" s="3" t="s">
        <v>4</v>
      </c>
      <c r="B21" s="8">
        <v>888217.7</v>
      </c>
      <c r="C21" s="21">
        <v>836813</v>
      </c>
      <c r="D21" s="8">
        <v>877262.84279999998</v>
      </c>
      <c r="E21" s="8">
        <f>D21-C21</f>
        <v>40449.842799999984</v>
      </c>
      <c r="F21" s="18">
        <f t="shared" si="2"/>
        <v>98.766647275774858</v>
      </c>
    </row>
    <row r="22" spans="1:6" ht="15.75" x14ac:dyDescent="0.25">
      <c r="A22" s="3" t="s">
        <v>20</v>
      </c>
      <c r="B22" s="8">
        <f>B21+B7</f>
        <v>1501073.3405600002</v>
      </c>
      <c r="C22" s="21">
        <f t="shared" ref="C22:E22" si="3">C21+C7</f>
        <v>1520797</v>
      </c>
      <c r="D22" s="8">
        <f t="shared" si="3"/>
        <v>1570314.55736</v>
      </c>
      <c r="E22" s="8">
        <f t="shared" si="3"/>
        <v>49517.557360000093</v>
      </c>
      <c r="F22" s="18">
        <f t="shared" si="2"/>
        <v>104.6127803971369</v>
      </c>
    </row>
    <row r="23" spans="1:6" ht="15.75" x14ac:dyDescent="0.25">
      <c r="A23" s="9" t="s">
        <v>21</v>
      </c>
      <c r="B23" s="10"/>
      <c r="C23" s="22"/>
      <c r="D23" s="10"/>
      <c r="E23" s="11"/>
      <c r="F23" s="17"/>
    </row>
    <row r="24" spans="1:6" ht="15.75" x14ac:dyDescent="0.25">
      <c r="A24" s="9" t="s">
        <v>22</v>
      </c>
      <c r="B24" s="10">
        <f>B26+B27+B28+B29+B30+B25</f>
        <v>135091.09127999999</v>
      </c>
      <c r="C24" s="10">
        <f>C26+C27+C28+C29+C30+C25</f>
        <v>130107.45929</v>
      </c>
      <c r="D24" s="10">
        <f>D26+D27+D28+D29+D30+D25</f>
        <v>132352.11008000001</v>
      </c>
      <c r="E24" s="8">
        <f>D24-C24</f>
        <v>2244.6507900000142</v>
      </c>
      <c r="F24" s="18">
        <f t="shared" si="2"/>
        <v>97.972493097769885</v>
      </c>
    </row>
    <row r="25" spans="1:6" ht="47.25" x14ac:dyDescent="0.25">
      <c r="A25" s="12" t="s">
        <v>23</v>
      </c>
      <c r="B25" s="13">
        <v>11560.82084</v>
      </c>
      <c r="C25" s="23">
        <v>10236.82768</v>
      </c>
      <c r="D25" s="13">
        <v>11560.82084</v>
      </c>
      <c r="E25" s="11">
        <f t="shared" ref="E25:E64" si="4">D25-C25</f>
        <v>1323.99316</v>
      </c>
      <c r="F25" s="17">
        <f t="shared" si="2"/>
        <v>100</v>
      </c>
    </row>
    <row r="26" spans="1:6" ht="47.25" x14ac:dyDescent="0.25">
      <c r="A26" s="12" t="s">
        <v>24</v>
      </c>
      <c r="B26" s="13">
        <v>3551</v>
      </c>
      <c r="C26" s="23">
        <v>3314.1183700000001</v>
      </c>
      <c r="D26" s="13">
        <v>3493.3683900000001</v>
      </c>
      <c r="E26" s="11">
        <f t="shared" si="4"/>
        <v>179.25001999999995</v>
      </c>
      <c r="F26" s="17">
        <f t="shared" si="2"/>
        <v>98.377031540411153</v>
      </c>
    </row>
    <row r="27" spans="1:6" ht="63" x14ac:dyDescent="0.25">
      <c r="A27" s="12" t="s">
        <v>25</v>
      </c>
      <c r="B27" s="13">
        <v>100844.06705</v>
      </c>
      <c r="C27" s="23">
        <v>96448.270810000002</v>
      </c>
      <c r="D27" s="13">
        <v>99094.989249999999</v>
      </c>
      <c r="E27" s="11">
        <f t="shared" si="4"/>
        <v>2646.7184399999969</v>
      </c>
      <c r="F27" s="17">
        <f t="shared" si="2"/>
        <v>98.265562019496116</v>
      </c>
    </row>
    <row r="28" spans="1:6" ht="15.75" x14ac:dyDescent="0.25">
      <c r="A28" s="12" t="s">
        <v>26</v>
      </c>
      <c r="B28" s="13">
        <v>3120</v>
      </c>
      <c r="C28" s="23">
        <v>1798</v>
      </c>
      <c r="D28" s="13">
        <v>3120</v>
      </c>
      <c r="E28" s="11">
        <f t="shared" si="4"/>
        <v>1322</v>
      </c>
      <c r="F28" s="17">
        <f t="shared" si="2"/>
        <v>100</v>
      </c>
    </row>
    <row r="29" spans="1:6" ht="15.75" x14ac:dyDescent="0.25">
      <c r="A29" s="12" t="s">
        <v>27</v>
      </c>
      <c r="B29" s="13">
        <v>600</v>
      </c>
      <c r="C29" s="23">
        <v>0</v>
      </c>
      <c r="D29" s="13"/>
      <c r="E29" s="11">
        <f t="shared" si="4"/>
        <v>0</v>
      </c>
      <c r="F29" s="17">
        <f t="shared" si="2"/>
        <v>0</v>
      </c>
    </row>
    <row r="30" spans="1:6" ht="15.75" x14ac:dyDescent="0.25">
      <c r="A30" s="12" t="s">
        <v>28</v>
      </c>
      <c r="B30" s="13">
        <v>15415.203390000001</v>
      </c>
      <c r="C30" s="23">
        <v>18310.242429999998</v>
      </c>
      <c r="D30" s="13">
        <v>15082.9316</v>
      </c>
      <c r="E30" s="11">
        <f t="shared" si="4"/>
        <v>-3227.3108299999985</v>
      </c>
      <c r="F30" s="17">
        <f t="shared" si="2"/>
        <v>97.844518936314856</v>
      </c>
    </row>
    <row r="31" spans="1:6" ht="15.75" x14ac:dyDescent="0.25">
      <c r="A31" s="9" t="s">
        <v>29</v>
      </c>
      <c r="B31" s="10">
        <f>B32</f>
        <v>1579.2</v>
      </c>
      <c r="C31" s="10">
        <f>C32</f>
        <v>1505.4</v>
      </c>
      <c r="D31" s="10">
        <f>D32</f>
        <v>1579.2</v>
      </c>
      <c r="E31" s="7">
        <f t="shared" si="4"/>
        <v>73.799999999999955</v>
      </c>
      <c r="F31" s="18">
        <f t="shared" si="2"/>
        <v>100</v>
      </c>
    </row>
    <row r="32" spans="1:6" ht="15.75" x14ac:dyDescent="0.25">
      <c r="A32" s="12" t="s">
        <v>30</v>
      </c>
      <c r="B32" s="13">
        <v>1579.2</v>
      </c>
      <c r="C32" s="23">
        <v>1505.4</v>
      </c>
      <c r="D32" s="13">
        <v>1579.2</v>
      </c>
      <c r="E32" s="11">
        <f t="shared" si="4"/>
        <v>73.799999999999955</v>
      </c>
      <c r="F32" s="17">
        <f t="shared" si="2"/>
        <v>100</v>
      </c>
    </row>
    <row r="33" spans="1:6" ht="31.5" x14ac:dyDescent="0.25">
      <c r="A33" s="9" t="s">
        <v>31</v>
      </c>
      <c r="B33" s="10">
        <f>B34+B35</f>
        <v>14597.7294</v>
      </c>
      <c r="C33" s="10">
        <f>C34+C35</f>
        <v>11148.576270000001</v>
      </c>
      <c r="D33" s="10">
        <f>D34+D35</f>
        <v>14553.1095</v>
      </c>
      <c r="E33" s="7">
        <f t="shared" si="4"/>
        <v>3404.5332299999991</v>
      </c>
      <c r="F33" s="18">
        <f t="shared" si="2"/>
        <v>99.694336709652944</v>
      </c>
    </row>
    <row r="34" spans="1:6" ht="47.25" x14ac:dyDescent="0.25">
      <c r="A34" s="12" t="s">
        <v>32</v>
      </c>
      <c r="B34" s="13">
        <v>5774</v>
      </c>
      <c r="C34" s="23">
        <v>3915.8</v>
      </c>
      <c r="D34" s="13">
        <v>5756.6689999999999</v>
      </c>
      <c r="E34" s="11">
        <f t="shared" si="4"/>
        <v>1840.8689999999997</v>
      </c>
      <c r="F34" s="17">
        <f t="shared" si="2"/>
        <v>99.699844128853471</v>
      </c>
    </row>
    <row r="35" spans="1:6" ht="15.75" x14ac:dyDescent="0.25">
      <c r="A35" s="12" t="s">
        <v>33</v>
      </c>
      <c r="B35" s="13">
        <v>8823.7294000000002</v>
      </c>
      <c r="C35" s="23">
        <v>7232.7762700000003</v>
      </c>
      <c r="D35" s="13">
        <v>8796.4405000000006</v>
      </c>
      <c r="E35" s="11">
        <f t="shared" si="4"/>
        <v>1563.6642300000003</v>
      </c>
      <c r="F35" s="17">
        <f t="shared" si="2"/>
        <v>99.690732809643961</v>
      </c>
    </row>
    <row r="36" spans="1:6" ht="15.75" x14ac:dyDescent="0.25">
      <c r="A36" s="9" t="s">
        <v>34</v>
      </c>
      <c r="B36" s="10">
        <f>B37+B38+B39+B40</f>
        <v>184625.40616000001</v>
      </c>
      <c r="C36" s="10">
        <f>C37+C38+C39+C40</f>
        <v>202352.08040000001</v>
      </c>
      <c r="D36" s="10">
        <f>D37+D38+D39+D40</f>
        <v>174099.98287000001</v>
      </c>
      <c r="E36" s="7">
        <f t="shared" si="4"/>
        <v>-28252.097529999999</v>
      </c>
      <c r="F36" s="18">
        <f t="shared" si="2"/>
        <v>94.299038518632443</v>
      </c>
    </row>
    <row r="37" spans="1:6" ht="15.75" x14ac:dyDescent="0.25">
      <c r="A37" s="12" t="s">
        <v>35</v>
      </c>
      <c r="B37" s="13">
        <v>23494.061539999999</v>
      </c>
      <c r="C37" s="23">
        <v>107656.53341</v>
      </c>
      <c r="D37" s="13">
        <v>23128.294440000001</v>
      </c>
      <c r="E37" s="11">
        <f t="shared" si="4"/>
        <v>-84528.238970000006</v>
      </c>
      <c r="F37" s="17">
        <f t="shared" si="2"/>
        <v>98.443150838873649</v>
      </c>
    </row>
    <row r="38" spans="1:6" ht="15.75" x14ac:dyDescent="0.25">
      <c r="A38" s="12" t="s">
        <v>36</v>
      </c>
      <c r="B38" s="13">
        <v>270</v>
      </c>
      <c r="C38" s="23">
        <v>266</v>
      </c>
      <c r="D38" s="13">
        <v>270</v>
      </c>
      <c r="E38" s="11">
        <f t="shared" si="4"/>
        <v>4</v>
      </c>
      <c r="F38" s="17">
        <f t="shared" si="2"/>
        <v>100</v>
      </c>
    </row>
    <row r="39" spans="1:6" ht="15.75" x14ac:dyDescent="0.25">
      <c r="A39" s="12" t="s">
        <v>37</v>
      </c>
      <c r="B39" s="13">
        <v>150902.99483000001</v>
      </c>
      <c r="C39" s="23">
        <v>90084.41115</v>
      </c>
      <c r="D39" s="13">
        <v>142094.45623000001</v>
      </c>
      <c r="E39" s="11">
        <f t="shared" si="4"/>
        <v>52010.045080000011</v>
      </c>
      <c r="F39" s="17">
        <f t="shared" si="2"/>
        <v>94.162780791777351</v>
      </c>
    </row>
    <row r="40" spans="1:6" ht="15.75" x14ac:dyDescent="0.25">
      <c r="A40" s="12" t="s">
        <v>38</v>
      </c>
      <c r="B40" s="13">
        <v>9958.3497900000002</v>
      </c>
      <c r="C40" s="23">
        <v>4345.1358399999999</v>
      </c>
      <c r="D40" s="13">
        <v>8607.2322000000004</v>
      </c>
      <c r="E40" s="11">
        <f t="shared" si="4"/>
        <v>4262.0963600000005</v>
      </c>
      <c r="F40" s="17">
        <f t="shared" si="2"/>
        <v>86.432314404573646</v>
      </c>
    </row>
    <row r="41" spans="1:6" ht="15.75" x14ac:dyDescent="0.25">
      <c r="A41" s="9" t="s">
        <v>39</v>
      </c>
      <c r="B41" s="10">
        <f>B42+B43+B44+B45</f>
        <v>149254.45116999999</v>
      </c>
      <c r="C41" s="10">
        <f>C42+C43+C44+C45</f>
        <v>129285.23798999999</v>
      </c>
      <c r="D41" s="10">
        <f>D42+D43+D44+D45</f>
        <v>132437.90270000001</v>
      </c>
      <c r="E41" s="7">
        <f t="shared" si="4"/>
        <v>3152.6647100000118</v>
      </c>
      <c r="F41" s="18">
        <f t="shared" si="2"/>
        <v>88.732966864186835</v>
      </c>
    </row>
    <row r="42" spans="1:6" ht="15.75" x14ac:dyDescent="0.25">
      <c r="A42" s="12" t="s">
        <v>40</v>
      </c>
      <c r="B42" s="13">
        <v>4373.0864799999999</v>
      </c>
      <c r="C42" s="23">
        <v>25542.025170000001</v>
      </c>
      <c r="D42" s="13">
        <v>2386.4907499999999</v>
      </c>
      <c r="E42" s="11">
        <f t="shared" si="4"/>
        <v>-23155.53442</v>
      </c>
      <c r="F42" s="17">
        <f t="shared" si="2"/>
        <v>54.572228583048741</v>
      </c>
    </row>
    <row r="43" spans="1:6" ht="15.75" x14ac:dyDescent="0.25">
      <c r="A43" s="12" t="s">
        <v>41</v>
      </c>
      <c r="B43" s="13">
        <v>73593.600619999997</v>
      </c>
      <c r="C43" s="23">
        <v>30208.94615</v>
      </c>
      <c r="D43" s="13">
        <v>62376.097090000003</v>
      </c>
      <c r="E43" s="11">
        <f t="shared" si="4"/>
        <v>32167.150940000003</v>
      </c>
      <c r="F43" s="17">
        <f t="shared" si="2"/>
        <v>84.757501419285774</v>
      </c>
    </row>
    <row r="44" spans="1:6" ht="15.75" x14ac:dyDescent="0.25">
      <c r="A44" s="12" t="s">
        <v>42</v>
      </c>
      <c r="B44" s="13">
        <v>71129.664069999999</v>
      </c>
      <c r="C44" s="23">
        <v>73465.766669999997</v>
      </c>
      <c r="D44" s="13">
        <v>67592.314859999999</v>
      </c>
      <c r="E44" s="11">
        <f t="shared" si="4"/>
        <v>-5873.4518099999987</v>
      </c>
      <c r="F44" s="17">
        <f t="shared" si="2"/>
        <v>95.026900160081127</v>
      </c>
    </row>
    <row r="45" spans="1:6" ht="31.5" x14ac:dyDescent="0.25">
      <c r="A45" s="12" t="s">
        <v>43</v>
      </c>
      <c r="B45" s="13">
        <v>158.1</v>
      </c>
      <c r="C45" s="23">
        <v>68.5</v>
      </c>
      <c r="D45" s="13">
        <v>83</v>
      </c>
      <c r="E45" s="11">
        <f t="shared" si="4"/>
        <v>14.5</v>
      </c>
      <c r="F45" s="17">
        <f t="shared" si="2"/>
        <v>52.498418722327642</v>
      </c>
    </row>
    <row r="46" spans="1:6" ht="15.75" x14ac:dyDescent="0.25">
      <c r="A46" s="9" t="s">
        <v>44</v>
      </c>
      <c r="B46" s="10">
        <f>B47+B48+B49+B50+B51</f>
        <v>912896.92525999993</v>
      </c>
      <c r="C46" s="10">
        <f>C47+C48+C49+C50+C51</f>
        <v>858003.08471999993</v>
      </c>
      <c r="D46" s="10">
        <f>D47+D48+D49+D50+D51</f>
        <v>901033.96363999997</v>
      </c>
      <c r="E46" s="7">
        <f t="shared" si="4"/>
        <v>43030.878920000046</v>
      </c>
      <c r="F46" s="18">
        <f t="shared" si="2"/>
        <v>98.700514670194423</v>
      </c>
    </row>
    <row r="47" spans="1:6" ht="15.75" x14ac:dyDescent="0.25">
      <c r="A47" s="12" t="s">
        <v>45</v>
      </c>
      <c r="B47" s="13">
        <v>295935.2206</v>
      </c>
      <c r="C47" s="23">
        <v>259766.21176000001</v>
      </c>
      <c r="D47" s="13">
        <v>290011.00575000001</v>
      </c>
      <c r="E47" s="11">
        <f t="shared" si="4"/>
        <v>30244.793990000006</v>
      </c>
      <c r="F47" s="17">
        <f t="shared" si="2"/>
        <v>97.998137958033908</v>
      </c>
    </row>
    <row r="48" spans="1:6" ht="15.75" x14ac:dyDescent="0.25">
      <c r="A48" s="12" t="s">
        <v>46</v>
      </c>
      <c r="B48" s="13">
        <v>556492.10465999995</v>
      </c>
      <c r="C48" s="23">
        <v>544976.04286000005</v>
      </c>
      <c r="D48" s="13">
        <v>552625.16434999998</v>
      </c>
      <c r="E48" s="11">
        <f t="shared" si="4"/>
        <v>7649.1214899999322</v>
      </c>
      <c r="F48" s="17">
        <f t="shared" si="2"/>
        <v>99.305122161191747</v>
      </c>
    </row>
    <row r="49" spans="1:6" ht="31.5" x14ac:dyDescent="0.25">
      <c r="A49" s="12" t="s">
        <v>47</v>
      </c>
      <c r="B49" s="13">
        <v>500</v>
      </c>
      <c r="C49" s="23">
        <v>374.73610000000002</v>
      </c>
      <c r="D49" s="13">
        <v>369.43669999999997</v>
      </c>
      <c r="E49" s="11">
        <f t="shared" si="4"/>
        <v>-5.2994000000000483</v>
      </c>
      <c r="F49" s="17">
        <f t="shared" si="2"/>
        <v>73.887339999999995</v>
      </c>
    </row>
    <row r="50" spans="1:6" ht="15.75" x14ac:dyDescent="0.25">
      <c r="A50" s="12" t="s">
        <v>48</v>
      </c>
      <c r="B50" s="13">
        <v>32147.599999999999</v>
      </c>
      <c r="C50" s="23">
        <v>29554.2359</v>
      </c>
      <c r="D50" s="13">
        <v>31097.17237</v>
      </c>
      <c r="E50" s="11">
        <f t="shared" si="4"/>
        <v>1542.9364700000006</v>
      </c>
      <c r="F50" s="17">
        <f t="shared" si="2"/>
        <v>96.732485068869849</v>
      </c>
    </row>
    <row r="51" spans="1:6" ht="15.75" x14ac:dyDescent="0.25">
      <c r="A51" s="14" t="s">
        <v>49</v>
      </c>
      <c r="B51" s="13">
        <v>27822</v>
      </c>
      <c r="C51" s="23">
        <v>23331.858100000001</v>
      </c>
      <c r="D51" s="13">
        <v>26931.18447</v>
      </c>
      <c r="E51" s="11">
        <f t="shared" si="4"/>
        <v>3599.3263699999989</v>
      </c>
      <c r="F51" s="17">
        <f t="shared" si="2"/>
        <v>96.798161419020929</v>
      </c>
    </row>
    <row r="52" spans="1:6" ht="15.75" x14ac:dyDescent="0.25">
      <c r="A52" s="9" t="s">
        <v>50</v>
      </c>
      <c r="B52" s="10">
        <f>B53+B54</f>
        <v>84869.330759999997</v>
      </c>
      <c r="C52" s="10">
        <f>C53+C54</f>
        <v>82500.615820000006</v>
      </c>
      <c r="D52" s="10">
        <f>D53+D54</f>
        <v>82966.497759999998</v>
      </c>
      <c r="E52" s="7">
        <f t="shared" si="4"/>
        <v>465.88193999999203</v>
      </c>
      <c r="F52" s="18">
        <f t="shared" si="2"/>
        <v>97.757926234412082</v>
      </c>
    </row>
    <row r="53" spans="1:6" ht="15.75" x14ac:dyDescent="0.25">
      <c r="A53" s="12" t="s">
        <v>51</v>
      </c>
      <c r="B53" s="13">
        <v>84377.751999999993</v>
      </c>
      <c r="C53" s="23">
        <v>77277.615820000006</v>
      </c>
      <c r="D53" s="13">
        <v>82474.918999999994</v>
      </c>
      <c r="E53" s="11">
        <f t="shared" si="4"/>
        <v>5197.3031799999881</v>
      </c>
      <c r="F53" s="17">
        <f t="shared" si="2"/>
        <v>97.744864072700111</v>
      </c>
    </row>
    <row r="54" spans="1:6" ht="31.5" x14ac:dyDescent="0.25">
      <c r="A54" s="12" t="s">
        <v>52</v>
      </c>
      <c r="B54" s="13">
        <v>491.57875999999999</v>
      </c>
      <c r="C54" s="23">
        <v>5223</v>
      </c>
      <c r="D54" s="13">
        <v>491.57875999999999</v>
      </c>
      <c r="E54" s="11">
        <f t="shared" si="4"/>
        <v>-4731.4212399999997</v>
      </c>
      <c r="F54" s="17">
        <f t="shared" si="2"/>
        <v>100</v>
      </c>
    </row>
    <row r="55" spans="1:6" ht="15.75" x14ac:dyDescent="0.25">
      <c r="A55" s="9" t="s">
        <v>53</v>
      </c>
      <c r="B55" s="10">
        <f>B56+B57+B58</f>
        <v>94578.615350000007</v>
      </c>
      <c r="C55" s="10">
        <f>C56+C57+C58</f>
        <v>85828.629300000001</v>
      </c>
      <c r="D55" s="10">
        <f>D56+D57+D58</f>
        <v>93581.617020000005</v>
      </c>
      <c r="E55" s="7">
        <f t="shared" si="4"/>
        <v>7752.9877200000046</v>
      </c>
      <c r="F55" s="18">
        <f t="shared" si="2"/>
        <v>98.945852266592738</v>
      </c>
    </row>
    <row r="56" spans="1:6" ht="15.75" x14ac:dyDescent="0.25">
      <c r="A56" s="12" t="s">
        <v>54</v>
      </c>
      <c r="B56" s="13">
        <v>360</v>
      </c>
      <c r="C56" s="23">
        <v>188.12531999999999</v>
      </c>
      <c r="D56" s="13">
        <v>151.12075999999999</v>
      </c>
      <c r="E56" s="11">
        <f t="shared" si="4"/>
        <v>-37.004559999999998</v>
      </c>
      <c r="F56" s="17">
        <f t="shared" si="2"/>
        <v>41.977988888888888</v>
      </c>
    </row>
    <row r="57" spans="1:6" ht="15.75" x14ac:dyDescent="0.25">
      <c r="A57" s="12" t="s">
        <v>55</v>
      </c>
      <c r="B57" s="13">
        <v>32816.315349999997</v>
      </c>
      <c r="C57" s="23">
        <v>30512.288499999999</v>
      </c>
      <c r="D57" s="13">
        <v>32285.932939999999</v>
      </c>
      <c r="E57" s="11">
        <f t="shared" si="4"/>
        <v>1773.64444</v>
      </c>
      <c r="F57" s="17">
        <f t="shared" si="2"/>
        <v>98.383784394002674</v>
      </c>
    </row>
    <row r="58" spans="1:6" ht="15.75" x14ac:dyDescent="0.25">
      <c r="A58" s="12" t="s">
        <v>56</v>
      </c>
      <c r="B58" s="13">
        <v>61402.3</v>
      </c>
      <c r="C58" s="23">
        <v>55128.215479999999</v>
      </c>
      <c r="D58" s="13">
        <v>61144.563320000001</v>
      </c>
      <c r="E58" s="11">
        <f t="shared" si="4"/>
        <v>6016.3478400000022</v>
      </c>
      <c r="F58" s="17">
        <f t="shared" si="2"/>
        <v>99.580249143761705</v>
      </c>
    </row>
    <row r="59" spans="1:6" ht="15.75" x14ac:dyDescent="0.25">
      <c r="A59" s="9" t="s">
        <v>57</v>
      </c>
      <c r="B59" s="10">
        <f>B60</f>
        <v>21029</v>
      </c>
      <c r="C59" s="10">
        <f>C60</f>
        <v>20640.415130000001</v>
      </c>
      <c r="D59" s="10">
        <f>D60</f>
        <v>19598.604220000001</v>
      </c>
      <c r="E59" s="7">
        <f t="shared" si="4"/>
        <v>-1041.8109100000001</v>
      </c>
      <c r="F59" s="18">
        <f t="shared" si="2"/>
        <v>93.197984782918837</v>
      </c>
    </row>
    <row r="60" spans="1:6" ht="15.75" x14ac:dyDescent="0.25">
      <c r="A60" s="12" t="s">
        <v>58</v>
      </c>
      <c r="B60" s="13">
        <v>21029</v>
      </c>
      <c r="C60" s="23">
        <v>20640.415130000001</v>
      </c>
      <c r="D60" s="13">
        <v>19598.604220000001</v>
      </c>
      <c r="E60" s="11">
        <f t="shared" si="4"/>
        <v>-1041.8109100000001</v>
      </c>
      <c r="F60" s="17">
        <f t="shared" si="2"/>
        <v>93.197984782918837</v>
      </c>
    </row>
    <row r="61" spans="1:6" ht="15.75" x14ac:dyDescent="0.25">
      <c r="A61" s="9" t="s">
        <v>59</v>
      </c>
      <c r="B61" s="10">
        <f>B62+B63</f>
        <v>2592.471</v>
      </c>
      <c r="C61" s="10">
        <f>C62+C63</f>
        <v>2629.5005000000001</v>
      </c>
      <c r="D61" s="10">
        <f>D62+D63</f>
        <v>2587.6210000000001</v>
      </c>
      <c r="E61" s="7">
        <f t="shared" si="4"/>
        <v>-41.879500000000007</v>
      </c>
      <c r="F61" s="18">
        <f t="shared" si="2"/>
        <v>99.812919797367073</v>
      </c>
    </row>
    <row r="62" spans="1:6" ht="15.75" x14ac:dyDescent="0.25">
      <c r="A62" s="12" t="s">
        <v>60</v>
      </c>
      <c r="B62" s="13">
        <v>1230</v>
      </c>
      <c r="C62" s="23">
        <v>1400</v>
      </c>
      <c r="D62" s="13">
        <v>1230</v>
      </c>
      <c r="E62" s="11">
        <f t="shared" si="4"/>
        <v>-170</v>
      </c>
      <c r="F62" s="17">
        <f t="shared" si="2"/>
        <v>100</v>
      </c>
    </row>
    <row r="63" spans="1:6" ht="15.75" x14ac:dyDescent="0.25">
      <c r="A63" s="12" t="s">
        <v>61</v>
      </c>
      <c r="B63" s="13">
        <v>1362.471</v>
      </c>
      <c r="C63" s="23">
        <v>1229.5005000000001</v>
      </c>
      <c r="D63" s="13">
        <v>1357.6210000000001</v>
      </c>
      <c r="E63" s="11">
        <f t="shared" si="4"/>
        <v>128.12049999999999</v>
      </c>
      <c r="F63" s="17">
        <f t="shared" si="2"/>
        <v>99.64402912061982</v>
      </c>
    </row>
    <row r="64" spans="1:6" ht="15.75" x14ac:dyDescent="0.25">
      <c r="A64" s="9" t="s">
        <v>62</v>
      </c>
      <c r="B64" s="10">
        <f>B24+B31+B33+B36+B41+B46+B52+B55+B59+B61</f>
        <v>1601114.2203800001</v>
      </c>
      <c r="C64" s="22">
        <f>C55+C61+C59+C52+C46+C41+C36+C33+C31+C24</f>
        <v>1524000.99942</v>
      </c>
      <c r="D64" s="10">
        <f>D24+D31+D33+D36+D41+D46+D52+D55+D59+D61</f>
        <v>1554790.6087900002</v>
      </c>
      <c r="E64" s="7">
        <f t="shared" si="4"/>
        <v>30789.609370000195</v>
      </c>
      <c r="F64" s="18">
        <f t="shared" si="2"/>
        <v>97.106789072237092</v>
      </c>
    </row>
    <row r="65" spans="4:4" ht="14.25" x14ac:dyDescent="0.2">
      <c r="D65" s="16"/>
    </row>
  </sheetData>
  <mergeCells count="2">
    <mergeCell ref="A1:F1"/>
    <mergeCell ref="A2:F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2017-03-21T06:44:22Z</cp:lastPrinted>
  <dcterms:created xsi:type="dcterms:W3CDTF">2016-11-29T05:17:13Z</dcterms:created>
  <dcterms:modified xsi:type="dcterms:W3CDTF">2017-03-21T09:22:01Z</dcterms:modified>
</cp:coreProperties>
</file>