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2022\3 квартал\"/>
    </mc:Choice>
  </mc:AlternateContent>
  <xr:revisionPtr revIDLastSave="0" documentId="13_ncr:1_{DDD5139E-8DEF-4B1B-AB25-3B63E49D14BD}" xr6:coauthVersionLast="45" xr6:coauthVersionMax="45" xr10:uidLastSave="{00000000-0000-0000-0000-000000000000}"/>
  <bookViews>
    <workbookView xWindow="5850" yWindow="735" windowWidth="20415" windowHeight="1345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B24" i="1"/>
  <c r="C23" i="1"/>
  <c r="C18" i="1"/>
  <c r="B23" i="1"/>
  <c r="B18" i="1"/>
  <c r="C15" i="1"/>
  <c r="B15" i="1"/>
  <c r="C14" i="1"/>
  <c r="C13" i="1"/>
  <c r="C12" i="1"/>
  <c r="C11" i="1"/>
  <c r="B14" i="1"/>
  <c r="B13" i="1"/>
  <c r="B12" i="1"/>
  <c r="B11" i="1"/>
  <c r="C6" i="1"/>
  <c r="B6" i="1"/>
  <c r="G6" i="1" l="1"/>
  <c r="G7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F5" i="1"/>
  <c r="G5" i="1"/>
  <c r="F26" i="1"/>
  <c r="F25" i="1"/>
  <c r="F6" i="1" l="1"/>
  <c r="F7" i="1"/>
  <c r="F9" i="1" l="1"/>
  <c r="F8" i="1"/>
  <c r="C28" i="1" l="1"/>
  <c r="G28" i="1" s="1"/>
  <c r="B28" i="1"/>
  <c r="D28" i="1"/>
  <c r="F19" i="1" l="1"/>
  <c r="F24" i="1" l="1"/>
  <c r="F23" i="1"/>
  <c r="F22" i="1"/>
  <c r="F21" i="1"/>
  <c r="F20" i="1"/>
  <c r="F16" i="1"/>
  <c r="F15" i="1"/>
  <c r="F14" i="1"/>
  <c r="F13" i="1"/>
  <c r="F12" i="1"/>
  <c r="F11" i="1"/>
  <c r="F10" i="1"/>
  <c r="E28" i="1" l="1"/>
  <c r="F28" i="1" l="1"/>
</calcChain>
</file>

<file path=xl/sharedStrings.xml><?xml version="1.0" encoding="utf-8"?>
<sst xmlns="http://schemas.openxmlformats.org/spreadsheetml/2006/main" count="34" uniqueCount="34">
  <si>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</si>
  <si>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</si>
  <si>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</si>
  <si>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</si>
  <si>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</si>
  <si>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</si>
  <si>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</si>
  <si>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</si>
  <si>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</si>
  <si>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</si>
  <si>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</si>
  <si>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</si>
  <si>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</si>
  <si>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</si>
  <si>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</si>
  <si>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</si>
  <si>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</si>
  <si>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</si>
  <si>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</si>
  <si>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</si>
  <si>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</si>
  <si>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</si>
  <si>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Темп прироста к пршлому году</t>
  </si>
  <si>
    <t>Муниципальная программа "Укрепление единства российской нации и этнокультурное развитие народов в муниципальном районе Мелеузовский район Республики Башкортостан"</t>
  </si>
  <si>
    <t>Уточненный план  на  2021 год</t>
  </si>
  <si>
    <t>Уточненный план  на  2022 год</t>
  </si>
  <si>
    <t>% испол-я уточненного плана за 2022 год</t>
  </si>
  <si>
    <t>Муниципальная программа "Поддержка социально-ориентированных некомерческих организаций в муниципальном районе Мелеузовский район Республики Башкортостан"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</si>
  <si>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</si>
  <si>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 xml:space="preserve"> Муниципальная программа "Реализация проектов по комплексному благоустройству дворовых территорий городского поселения город Мелеуз муниципального района Мелеузовский район Республики Башкортостан "Башкирские дворики"</t>
  </si>
  <si>
    <t>Муниципальная программа "Формирование современной городской среды в городском поселении город Мелеуз муниципального района Мелеузовский район Республики Башкортостан на 2018-2024 годы"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</si>
  <si>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3 квартал 2022 года в сравнении с  аналогичным периодом 2021 года</t>
  </si>
  <si>
    <t>Исполнено за 3 квартал 2021 года</t>
  </si>
  <si>
    <t>Исполнено 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</si>
</sst>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0" fillId="0" borderId="1" xfId="0" applyBorder="1" applyAlignment="1">
      <alignment horizontal="left" vertical="top" wrapText="1"/>
    </xf>
    <xf numFmtId="4" fontId="0" fillId="0" borderId="1" xfId="0" applyNumberFormat="1" applyFont="1" applyBorder="1" applyAlignment="1"/>
    <xf numFmtId="4" fontId="0" fillId="0" borderId="1" xfId="0" applyNumberFormat="1" applyBorder="1" applyAlignment="1">
      <alignment horizontal="right"/>
    </xf>
    <xf numFmtId="4" fontId="7" fillId="0" borderId="1" xfId="0" applyNumberFormat="1" applyFont="1" applyBorder="1" applyAlignment="1"/>
    <xf numFmtId="164" fontId="4" fillId="0" borderId="1" xfId="0" applyNumberFormat="1" applyFont="1" applyBorder="1" applyAlignment="1"/>
    <xf numFmtId="165" fontId="0" fillId="0" borderId="1" xfId="0" applyNumberFormat="1" applyFont="1" applyBorder="1" applyAlignment="1"/>
    <xf numFmtId="164" fontId="5" fillId="0" borderId="1" xfId="0" applyNumberFormat="1" applyFont="1" applyBorder="1" applyAlignment="1"/>
    <xf numFmtId="164" fontId="6" fillId="0" borderId="1" xfId="0" applyNumberFormat="1" applyFont="1" applyBorder="1" applyAlignment="1"/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0" fillId="0" borderId="1" xfId="0" applyNumberFormat="1" applyFill="1" applyBorder="1" applyAlignment="1">
      <alignment horizontal="right"/>
    </xf>
    <xf numFmtId="4" fontId="7" fillId="0" borderId="1" xfId="0" applyNumberFormat="1" applyFont="1" applyFill="1" applyBorder="1" applyAlignment="1"/>
    <xf numFmtId="4" fontId="0" fillId="0" borderId="0" xfId="0" applyNumberFormat="1" applyFill="1" applyAlignment="1">
      <alignment horizontal="right" vertical="top"/>
    </xf>
    <xf numFmtId="164" fontId="2" fillId="0" borderId="1" xfId="0" applyNumberFormat="1" applyFont="1" applyBorder="1"/>
    <xf numFmtId="165" fontId="10" fillId="0" borderId="1" xfId="0" applyNumberFormat="1" applyFont="1" applyBorder="1" applyAlignment="1"/>
    <xf numFmtId="0" fontId="5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/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topLeftCell="A22" zoomScale="87" zoomScaleNormal="87" workbookViewId="0">
      <selection activeCell="I26" sqref="I26"/>
    </sheetView>
  </sheetViews>
  <sheetFormatPr defaultRowHeight="12.75" x14ac:dyDescent="0.2"/>
  <cols>
    <col min="1" max="1" width="53.6640625" style="3" customWidth="1"/>
    <col min="2" max="2" width="17.5" style="3" customWidth="1"/>
    <col min="3" max="3" width="15.1640625" style="3" customWidth="1"/>
    <col min="4" max="4" width="15.33203125" style="16" customWidth="1"/>
    <col min="5" max="5" width="16" style="16" customWidth="1"/>
    <col min="6" max="6" width="15.5" style="4" customWidth="1"/>
    <col min="7" max="7" width="13.33203125" style="1" customWidth="1"/>
    <col min="8" max="8" width="12.1640625" style="1" bestFit="1" customWidth="1"/>
    <col min="9" max="16384" width="9.33203125" style="1"/>
  </cols>
  <sheetData>
    <row r="1" spans="1:7" x14ac:dyDescent="0.2">
      <c r="A1" s="29" t="s">
        <v>0</v>
      </c>
      <c r="B1" s="29"/>
      <c r="C1" s="29"/>
      <c r="D1" s="29"/>
      <c r="E1" s="29"/>
      <c r="F1" s="29"/>
    </row>
    <row r="2" spans="1:7" ht="38.25" customHeight="1" x14ac:dyDescent="0.2">
      <c r="A2" s="29" t="s">
        <v>31</v>
      </c>
      <c r="B2" s="29"/>
      <c r="C2" s="29"/>
      <c r="D2" s="29"/>
      <c r="E2" s="29"/>
      <c r="F2" s="29"/>
    </row>
    <row r="3" spans="1:7" x14ac:dyDescent="0.2">
      <c r="A3" s="3" t="s">
        <v>1</v>
      </c>
    </row>
    <row r="4" spans="1:7" ht="78" customHeight="1" x14ac:dyDescent="0.2">
      <c r="A4" s="5" t="s">
        <v>2</v>
      </c>
      <c r="B4" s="2" t="s">
        <v>24</v>
      </c>
      <c r="C4" s="2" t="s">
        <v>32</v>
      </c>
      <c r="D4" s="17" t="s">
        <v>25</v>
      </c>
      <c r="E4" s="17" t="s">
        <v>33</v>
      </c>
      <c r="F4" s="2" t="s">
        <v>26</v>
      </c>
      <c r="G4" s="8" t="s">
        <v>22</v>
      </c>
    </row>
    <row r="5" spans="1:7" ht="45" x14ac:dyDescent="0.25">
      <c r="A5" s="6" t="s">
        <v>3</v>
      </c>
      <c r="B5" s="28">
        <v>1330634.1189999999</v>
      </c>
      <c r="C5" s="28">
        <v>988715.7709</v>
      </c>
      <c r="D5" s="18">
        <v>1342175.4868399999</v>
      </c>
      <c r="E5" s="19">
        <v>1014427.20927</v>
      </c>
      <c r="F5" s="12">
        <f>E5/D5*100</f>
        <v>75.58081780038718</v>
      </c>
      <c r="G5" s="13">
        <f>E5/C5*100</f>
        <v>102.60048834323696</v>
      </c>
    </row>
    <row r="6" spans="1:7" ht="60" x14ac:dyDescent="0.25">
      <c r="A6" s="6" t="s">
        <v>4</v>
      </c>
      <c r="B6" s="28">
        <f>98942-65752</f>
        <v>33190</v>
      </c>
      <c r="C6" s="28">
        <f>70780.10065-50142.1</f>
        <v>20638.000649999994</v>
      </c>
      <c r="D6" s="19">
        <v>58287.5</v>
      </c>
      <c r="E6" s="19">
        <v>35243.558290000001</v>
      </c>
      <c r="F6" s="14">
        <f t="shared" ref="F6:F16" si="0">E6/D6*100</f>
        <v>60.46503674029595</v>
      </c>
      <c r="G6" s="13">
        <f t="shared" ref="G6:G28" si="1">E6/C6*100</f>
        <v>170.77021600927225</v>
      </c>
    </row>
    <row r="7" spans="1:7" ht="60" x14ac:dyDescent="0.25">
      <c r="A7" s="6" t="s">
        <v>5</v>
      </c>
      <c r="B7" s="28">
        <v>69975</v>
      </c>
      <c r="C7" s="28">
        <v>52297.987000000001</v>
      </c>
      <c r="D7" s="20">
        <v>62147.6</v>
      </c>
      <c r="E7" s="20">
        <v>41171.75</v>
      </c>
      <c r="F7" s="14">
        <f t="shared" si="0"/>
        <v>66.248334609864258</v>
      </c>
      <c r="G7" s="13">
        <f t="shared" si="1"/>
        <v>78.725305430971943</v>
      </c>
    </row>
    <row r="8" spans="1:7" ht="60" x14ac:dyDescent="0.25">
      <c r="A8" s="6" t="s">
        <v>27</v>
      </c>
      <c r="B8" s="9"/>
      <c r="C8" s="9"/>
      <c r="D8" s="20">
        <v>1029</v>
      </c>
      <c r="E8" s="20">
        <v>754.75</v>
      </c>
      <c r="F8" s="14">
        <f t="shared" si="0"/>
        <v>73.347910592808546</v>
      </c>
      <c r="G8" s="13">
        <v>0</v>
      </c>
    </row>
    <row r="9" spans="1:7" ht="60" x14ac:dyDescent="0.25">
      <c r="A9" s="6" t="s">
        <v>6</v>
      </c>
      <c r="B9" s="25">
        <v>2400</v>
      </c>
      <c r="C9" s="25"/>
      <c r="D9" s="20">
        <v>3990.904</v>
      </c>
      <c r="E9" s="20">
        <v>0</v>
      </c>
      <c r="F9" s="14">
        <f t="shared" si="0"/>
        <v>0</v>
      </c>
      <c r="G9" s="13">
        <v>0</v>
      </c>
    </row>
    <row r="10" spans="1:7" ht="75" x14ac:dyDescent="0.25">
      <c r="A10" s="6" t="s">
        <v>7</v>
      </c>
      <c r="B10" s="28">
        <v>8699.2999999999993</v>
      </c>
      <c r="C10" s="28">
        <v>3922.8470000000002</v>
      </c>
      <c r="D10" s="20">
        <v>8755.2999999999993</v>
      </c>
      <c r="E10" s="20">
        <v>4562.3159999999998</v>
      </c>
      <c r="F10" s="14">
        <f t="shared" si="0"/>
        <v>52.109191004305963</v>
      </c>
      <c r="G10" s="13">
        <f t="shared" si="1"/>
        <v>116.30114557106101</v>
      </c>
    </row>
    <row r="11" spans="1:7" ht="45" x14ac:dyDescent="0.25">
      <c r="A11" s="6" t="s">
        <v>8</v>
      </c>
      <c r="B11" s="28">
        <f>153555.2-16546.5</f>
        <v>137008.70000000001</v>
      </c>
      <c r="C11" s="28">
        <f>110934.6163-13106.75</f>
        <v>97827.866299999994</v>
      </c>
      <c r="D11" s="20">
        <v>163589.30991000001</v>
      </c>
      <c r="E11" s="20">
        <v>128566.02791</v>
      </c>
      <c r="F11" s="14">
        <f t="shared" si="0"/>
        <v>78.590726973988495</v>
      </c>
      <c r="G11" s="13">
        <f t="shared" si="1"/>
        <v>131.42066036249633</v>
      </c>
    </row>
    <row r="12" spans="1:7" ht="45" x14ac:dyDescent="0.25">
      <c r="A12" s="6" t="s">
        <v>9</v>
      </c>
      <c r="B12" s="28">
        <f>100756.7653-2265.1</f>
        <v>98491.665299999993</v>
      </c>
      <c r="C12" s="28">
        <f>54697.03752-1698.825</f>
        <v>52998.212520000001</v>
      </c>
      <c r="D12" s="21">
        <v>104159.27254999999</v>
      </c>
      <c r="E12" s="21">
        <v>61940.218650000003</v>
      </c>
      <c r="F12" s="14">
        <f t="shared" si="0"/>
        <v>59.466831068992533</v>
      </c>
      <c r="G12" s="13">
        <f t="shared" si="1"/>
        <v>116.87227871435391</v>
      </c>
    </row>
    <row r="13" spans="1:7" ht="90" x14ac:dyDescent="0.25">
      <c r="A13" s="6" t="s">
        <v>10</v>
      </c>
      <c r="B13" s="28">
        <f>320290.19301-165150.60842</f>
        <v>155139.58458999998</v>
      </c>
      <c r="C13" s="28">
        <f>168900.6761-97356.26326</f>
        <v>71544.412840000005</v>
      </c>
      <c r="D13" s="20">
        <v>129787.76216</v>
      </c>
      <c r="E13" s="20">
        <v>92166.311960000006</v>
      </c>
      <c r="F13" s="14">
        <f t="shared" si="0"/>
        <v>71.013098944089236</v>
      </c>
      <c r="G13" s="13">
        <f t="shared" si="1"/>
        <v>128.82391272973092</v>
      </c>
    </row>
    <row r="14" spans="1:7" ht="60" x14ac:dyDescent="0.25">
      <c r="A14" s="6" t="s">
        <v>11</v>
      </c>
      <c r="B14" s="28">
        <f>192091.5141-76657</f>
        <v>115434.5141</v>
      </c>
      <c r="C14" s="28">
        <f>100651.0329-62610.8</f>
        <v>38040.232900000003</v>
      </c>
      <c r="D14" s="21">
        <v>103503.46</v>
      </c>
      <c r="E14" s="21">
        <v>64888.346510000003</v>
      </c>
      <c r="F14" s="14">
        <f t="shared" si="0"/>
        <v>62.691958809879402</v>
      </c>
      <c r="G14" s="13">
        <f t="shared" si="1"/>
        <v>170.57820513501639</v>
      </c>
    </row>
    <row r="15" spans="1:7" ht="75" x14ac:dyDescent="0.25">
      <c r="A15" s="6" t="s">
        <v>12</v>
      </c>
      <c r="B15" s="28">
        <f>5777-1500</f>
        <v>4277</v>
      </c>
      <c r="C15" s="28">
        <f>3698.37043-1500</f>
        <v>2198.3704299999999</v>
      </c>
      <c r="D15" s="20">
        <v>8591.4</v>
      </c>
      <c r="E15" s="20">
        <v>4959.9076500000001</v>
      </c>
      <c r="F15" s="14">
        <f t="shared" si="0"/>
        <v>57.731075843285154</v>
      </c>
      <c r="G15" s="13">
        <f t="shared" si="1"/>
        <v>225.61746566068942</v>
      </c>
    </row>
    <row r="16" spans="1:7" ht="60" x14ac:dyDescent="0.25">
      <c r="A16" s="6" t="s">
        <v>13</v>
      </c>
      <c r="B16" s="28">
        <v>1655</v>
      </c>
      <c r="C16" s="28">
        <v>477.84300000000002</v>
      </c>
      <c r="D16" s="20">
        <v>4093.3</v>
      </c>
      <c r="E16" s="20">
        <v>2263.3688200000001</v>
      </c>
      <c r="F16" s="14">
        <f t="shared" si="0"/>
        <v>55.294476827987204</v>
      </c>
      <c r="G16" s="13">
        <f t="shared" si="1"/>
        <v>473.66369707205092</v>
      </c>
    </row>
    <row r="17" spans="1:7" ht="60" x14ac:dyDescent="0.25">
      <c r="A17" s="6" t="s">
        <v>23</v>
      </c>
      <c r="B17" s="28">
        <v>218.4</v>
      </c>
      <c r="C17" s="28">
        <v>20</v>
      </c>
      <c r="D17" s="20">
        <v>346.8338</v>
      </c>
      <c r="E17" s="20">
        <v>320</v>
      </c>
      <c r="F17" s="14">
        <v>0</v>
      </c>
      <c r="G17" s="13">
        <f t="shared" si="1"/>
        <v>1600</v>
      </c>
    </row>
    <row r="18" spans="1:7" ht="60" x14ac:dyDescent="0.25">
      <c r="A18" s="27" t="s">
        <v>28</v>
      </c>
      <c r="B18" s="28">
        <f>12312.05247-5712.3552</f>
        <v>6599.6972700000006</v>
      </c>
      <c r="C18" s="28">
        <f>9888.29819-5658.00119</f>
        <v>4230.2969999999996</v>
      </c>
      <c r="D18" s="20">
        <v>10821.84311</v>
      </c>
      <c r="E18" s="20">
        <v>5485.9139999999998</v>
      </c>
      <c r="F18" s="14"/>
      <c r="G18" s="13">
        <f t="shared" si="1"/>
        <v>129.68153299874689</v>
      </c>
    </row>
    <row r="19" spans="1:7" ht="51" x14ac:dyDescent="0.25">
      <c r="A19" s="8" t="s">
        <v>16</v>
      </c>
      <c r="B19" s="10">
        <v>46632.048000000003</v>
      </c>
      <c r="C19" s="10">
        <v>35965.048000000003</v>
      </c>
      <c r="D19" s="22">
        <v>44190.18</v>
      </c>
      <c r="E19" s="22">
        <v>30967.64</v>
      </c>
      <c r="F19" s="14">
        <f t="shared" ref="F19:F26" si="2">E19/D19*100</f>
        <v>70.078103325218407</v>
      </c>
      <c r="G19" s="13">
        <f t="shared" si="1"/>
        <v>86.104820435662972</v>
      </c>
    </row>
    <row r="20" spans="1:7" ht="38.25" x14ac:dyDescent="0.25">
      <c r="A20" s="8" t="s">
        <v>17</v>
      </c>
      <c r="B20" s="10">
        <v>127476.44425</v>
      </c>
      <c r="C20" s="10">
        <v>93861.505019999997</v>
      </c>
      <c r="D20" s="22">
        <v>115277.185</v>
      </c>
      <c r="E20" s="22">
        <v>81271.899340000004</v>
      </c>
      <c r="F20" s="14">
        <f t="shared" si="2"/>
        <v>70.501287258185556</v>
      </c>
      <c r="G20" s="13">
        <f t="shared" si="1"/>
        <v>86.58704047275036</v>
      </c>
    </row>
    <row r="21" spans="1:7" ht="51" x14ac:dyDescent="0.25">
      <c r="A21" s="8" t="s">
        <v>18</v>
      </c>
      <c r="B21" s="10">
        <v>170090.38342</v>
      </c>
      <c r="C21" s="10">
        <v>83796.607560000004</v>
      </c>
      <c r="D21" s="22">
        <v>78455.703800000003</v>
      </c>
      <c r="E21" s="22">
        <v>44101.079189999997</v>
      </c>
      <c r="F21" s="14">
        <f t="shared" si="2"/>
        <v>56.211437861067267</v>
      </c>
      <c r="G21" s="13">
        <f t="shared" si="1"/>
        <v>52.628716691690371</v>
      </c>
    </row>
    <row r="22" spans="1:7" ht="63.75" x14ac:dyDescent="0.25">
      <c r="A22" s="8" t="s">
        <v>19</v>
      </c>
      <c r="B22" s="10">
        <v>2886</v>
      </c>
      <c r="C22" s="10">
        <v>981.70797000000005</v>
      </c>
      <c r="D22" s="22">
        <v>3618.69328</v>
      </c>
      <c r="E22" s="22">
        <v>2401.5634700000001</v>
      </c>
      <c r="F22" s="14">
        <f t="shared" si="2"/>
        <v>66.365488428463877</v>
      </c>
      <c r="G22" s="13">
        <f t="shared" si="1"/>
        <v>244.63114728507298</v>
      </c>
    </row>
    <row r="23" spans="1:7" ht="51" x14ac:dyDescent="0.25">
      <c r="A23" s="8" t="s">
        <v>20</v>
      </c>
      <c r="B23" s="10">
        <f>17985-3684.70814</f>
        <v>14300.291859999999</v>
      </c>
      <c r="C23" s="10">
        <f>10142.38776-1627.30814</f>
        <v>8515.0796200000004</v>
      </c>
      <c r="D23" s="22">
        <v>14202.762049999999</v>
      </c>
      <c r="E23" s="22">
        <v>9621.2845600000001</v>
      </c>
      <c r="F23" s="14">
        <f t="shared" si="2"/>
        <v>67.742348468057315</v>
      </c>
      <c r="G23" s="13">
        <f t="shared" si="1"/>
        <v>112.991128555061</v>
      </c>
    </row>
    <row r="24" spans="1:7" ht="38.25" x14ac:dyDescent="0.25">
      <c r="A24" s="8" t="s">
        <v>21</v>
      </c>
      <c r="B24" s="10">
        <f>203374.00369-492.54966</f>
        <v>202881.45403000002</v>
      </c>
      <c r="C24" s="10">
        <f>80904.31869-132.6744</f>
        <v>80771.644289999997</v>
      </c>
      <c r="D24" s="22">
        <v>172018.25214999999</v>
      </c>
      <c r="E24" s="22">
        <v>92714.008809999999</v>
      </c>
      <c r="F24" s="14">
        <f t="shared" si="2"/>
        <v>53.897774015953459</v>
      </c>
      <c r="G24" s="13">
        <f t="shared" si="1"/>
        <v>114.78534283284181</v>
      </c>
    </row>
    <row r="25" spans="1:7" ht="63.75" x14ac:dyDescent="0.25">
      <c r="A25" s="8" t="s">
        <v>29</v>
      </c>
      <c r="B25" s="10"/>
      <c r="C25" s="10"/>
      <c r="D25" s="22">
        <v>18910.427810000001</v>
      </c>
      <c r="E25" s="22">
        <v>6251.9410900000003</v>
      </c>
      <c r="F25" s="14">
        <f t="shared" si="2"/>
        <v>33.060812546471944</v>
      </c>
      <c r="G25" s="13">
        <v>0</v>
      </c>
    </row>
    <row r="26" spans="1:7" ht="63.75" x14ac:dyDescent="0.25">
      <c r="A26" s="8" t="s">
        <v>30</v>
      </c>
      <c r="B26" s="10"/>
      <c r="C26" s="10"/>
      <c r="D26" s="22">
        <v>20575.161950000002</v>
      </c>
      <c r="E26" s="22">
        <v>6100.32582</v>
      </c>
      <c r="F26" s="14">
        <f t="shared" si="2"/>
        <v>29.648980818836275</v>
      </c>
      <c r="G26" s="13">
        <v>0</v>
      </c>
    </row>
    <row r="27" spans="1:7" ht="15" x14ac:dyDescent="0.25">
      <c r="A27" s="6" t="s">
        <v>14</v>
      </c>
      <c r="B27" s="9"/>
      <c r="C27" s="9"/>
      <c r="D27" s="20"/>
      <c r="E27" s="20"/>
      <c r="F27" s="14"/>
      <c r="G27" s="13"/>
    </row>
    <row r="28" spans="1:7" ht="15" x14ac:dyDescent="0.25">
      <c r="A28" s="7" t="s">
        <v>15</v>
      </c>
      <c r="B28" s="11">
        <f>SUM(B5:B27)</f>
        <v>2527989.60182</v>
      </c>
      <c r="C28" s="11">
        <f>SUM(C5:C27)</f>
        <v>1636803.4329999997</v>
      </c>
      <c r="D28" s="23">
        <f>SUM(D5:D27)</f>
        <v>2468527.3384099994</v>
      </c>
      <c r="E28" s="23">
        <f>SUM(E5:E27)</f>
        <v>1730179.4213400001</v>
      </c>
      <c r="F28" s="15">
        <f>E28/D28*100</f>
        <v>70.089538585155964</v>
      </c>
      <c r="G28" s="26">
        <f t="shared" si="1"/>
        <v>105.70477715634168</v>
      </c>
    </row>
    <row r="32" spans="1:7" x14ac:dyDescent="0.2">
      <c r="D32" s="24"/>
      <c r="E32" s="24"/>
    </row>
    <row r="49" ht="0.75" hidden="1" customHeight="1" x14ac:dyDescent="0.2"/>
    <row r="50" hidden="1" x14ac:dyDescent="0.2"/>
    <row r="51" ht="1.5" customHeight="1" x14ac:dyDescent="0.2"/>
  </sheetData>
  <mergeCells count="2">
    <mergeCell ref="A1:F1"/>
    <mergeCell ref="A2:F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2017-05-25T10:56:56Z</cp:lastPrinted>
  <dcterms:created xsi:type="dcterms:W3CDTF">2017-05-25T10:54:37Z</dcterms:created>
  <dcterms:modified xsi:type="dcterms:W3CDTF">2022-10-12T04:54:56Z</dcterms:modified>
</cp:coreProperties>
</file>