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Рабочий стол\Дина Ягфаровна\На сайт\2021-2022\Исполнение консолидированного бюджета\"/>
    </mc:Choice>
  </mc:AlternateContent>
  <xr:revisionPtr revIDLastSave="0" documentId="13_ncr:1_{22DB8357-5063-4F6D-A90B-B310A408190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1" l="1"/>
  <c r="E18" i="1"/>
  <c r="E25" i="1" l="1"/>
  <c r="D25" i="1"/>
  <c r="E12" i="1"/>
  <c r="E10" i="1"/>
  <c r="D23" i="1" l="1"/>
  <c r="D18" i="1"/>
  <c r="E23" i="1"/>
  <c r="E17" i="1"/>
  <c r="D17" i="1"/>
  <c r="E14" i="1"/>
  <c r="D14" i="1"/>
  <c r="D15" i="1"/>
  <c r="D10" i="1"/>
  <c r="E13" i="1"/>
  <c r="D13" i="1"/>
  <c r="E6" i="1"/>
  <c r="D12" i="1"/>
  <c r="D11" i="1"/>
  <c r="D6" i="1"/>
  <c r="E11" i="1"/>
  <c r="C25" i="1" l="1"/>
  <c r="B25" i="1"/>
  <c r="F5" i="1" l="1"/>
  <c r="F18" i="1" l="1"/>
  <c r="G18" i="1"/>
  <c r="G23" i="1" l="1"/>
  <c r="F23" i="1"/>
  <c r="G22" i="1"/>
  <c r="F22" i="1"/>
  <c r="G21" i="1"/>
  <c r="F21" i="1"/>
  <c r="G20" i="1"/>
  <c r="F20" i="1"/>
  <c r="G19" i="1"/>
  <c r="F19" i="1"/>
  <c r="F15" i="1"/>
  <c r="G14" i="1"/>
  <c r="F14" i="1"/>
  <c r="F13" i="1"/>
  <c r="G12" i="1"/>
  <c r="F12" i="1"/>
  <c r="G11" i="1"/>
  <c r="F11" i="1"/>
  <c r="G10" i="1"/>
  <c r="F10" i="1"/>
  <c r="G9" i="1"/>
  <c r="F9" i="1"/>
  <c r="F8" i="1"/>
  <c r="G7" i="1"/>
  <c r="F7" i="1"/>
  <c r="G5" i="1"/>
  <c r="G6" i="1" l="1"/>
  <c r="F6" i="1"/>
  <c r="G25" i="1"/>
  <c r="F25" i="1" l="1"/>
</calcChain>
</file>

<file path=xl/sharedStrings.xml><?xml version="1.0" encoding="utf-8"?>
<sst xmlns="http://schemas.openxmlformats.org/spreadsheetml/2006/main" count="31" uniqueCount="31">
  <si>
    <t xml:space="preserve"> Отчет</t>
  </si>
  <si>
    <t>Ед.Изм.: тыс.руб.</t>
  </si>
  <si>
    <t>Наименование муниципальной программы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</si>
  <si>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</si>
  <si>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</si>
  <si>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</si>
  <si>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</si>
  <si>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</si>
  <si>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</si>
  <si>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</si>
  <si>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</si>
  <si>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</si>
  <si>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</si>
  <si>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</si>
  <si>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Непрограммные расходы</t>
  </si>
  <si>
    <t xml:space="preserve">Всего </t>
  </si>
  <si>
    <t>Муниципальная программа "Развитие культуры в городском поселении г. Мелеуз муниципального района Мелеузовский район Республики Башкортостан"</t>
  </si>
  <si>
    <t>Муниципальная программа "Дороги городского поселения г. Мелеуз муниципального района Мелеузовский район Республики Башкортостан"</t>
  </si>
  <si>
    <t>Муниципальная программа "Благоустройство территорий городского поселения г. Мелеуз муниципального района Мелеузовский район Республики Башкортостан"</t>
  </si>
  <si>
    <t>Муниципальная программа "Модернизация и реформирование жилищно-коммунального хозяйства городского поселения город Мелеуз муниципального района Мелеузовский район Республики Башкортостан"</t>
  </si>
  <si>
    <t>Муниципальная программа "Развитие муниципальной службы в городском поселении город Мелеуз муниципального района Мелеузовский район Республики Башкортостан"</t>
  </si>
  <si>
    <t>Муниципальная программа "Социальное развитие сельского поселения муниципального района Мелеузовский район Республики Башкортостан"</t>
  </si>
  <si>
    <t>Темп прироста к пршлому году</t>
  </si>
  <si>
    <t>Муниципальная программа "Укрепление единства российской нации и этнокультурное развитие народов в муниципальном районе Мелеузовский район Республики Башкортостан"</t>
  </si>
  <si>
    <t>Уточненный план  на  2020 год</t>
  </si>
  <si>
    <t>Уточненный план  на  2021 год</t>
  </si>
  <si>
    <t>% испол-я уточненного плана за 2021 год</t>
  </si>
  <si>
    <t>Муниципальная программа "Комплексное развитие сельских территорий муниципального района Мелеузовский район Республики Башкортостан на 2020-2025 годы"</t>
  </si>
  <si>
    <t>Исполнено за  2020 год</t>
  </si>
  <si>
    <t>Исполнено за 2021 год</t>
  </si>
  <si>
    <t>об исполнении консолидированного бюджета муниципального района Мелеузовский район Республики Башкортостан по расходам в разрезе муниципальных программ за  2021 год в сравнении с  аналогичным периодом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</si>
</sst>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8" formatCode="0.00000"/>
  </numFmts>
  <fonts count="10" x14ac:knownFonts="1"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70C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" fontId="0" fillId="0" borderId="1" xfId="0" applyNumberFormat="1" applyFill="1" applyBorder="1" applyAlignment="1">
      <alignment horizontal="right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/>
    <xf numFmtId="165" fontId="0" fillId="0" borderId="1" xfId="0" applyNumberFormat="1" applyFont="1" applyFill="1" applyBorder="1" applyAlignment="1"/>
    <xf numFmtId="164" fontId="4" fillId="0" borderId="1" xfId="0" applyNumberFormat="1" applyFont="1" applyFill="1" applyBorder="1" applyAlignment="1"/>
    <xf numFmtId="165" fontId="8" fillId="0" borderId="1" xfId="0" applyNumberFormat="1" applyFont="1" applyFill="1" applyBorder="1" applyAlignment="1"/>
    <xf numFmtId="4" fontId="0" fillId="0" borderId="1" xfId="0" applyNumberFormat="1" applyFont="1" applyFill="1" applyBorder="1" applyAlignment="1"/>
    <xf numFmtId="0" fontId="5" fillId="0" borderId="1" xfId="0" applyFont="1" applyFill="1" applyBorder="1"/>
    <xf numFmtId="4" fontId="6" fillId="0" borderId="1" xfId="0" applyNumberFormat="1" applyFont="1" applyFill="1" applyBorder="1" applyAlignment="1"/>
    <xf numFmtId="164" fontId="5" fillId="0" borderId="1" xfId="0" applyNumberFormat="1" applyFont="1" applyFill="1" applyBorder="1" applyAlignment="1"/>
    <xf numFmtId="165" fontId="5" fillId="0" borderId="1" xfId="0" applyNumberFormat="1" applyFont="1" applyFill="1" applyBorder="1" applyAlignment="1"/>
    <xf numFmtId="4" fontId="0" fillId="0" borderId="0" xfId="0" applyNumberFormat="1" applyFill="1" applyAlignment="1">
      <alignment horizontal="right" vertical="top"/>
    </xf>
    <xf numFmtId="164" fontId="9" fillId="2" borderId="1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/>
    <xf numFmtId="164" fontId="7" fillId="2" borderId="1" xfId="0" applyNumberFormat="1" applyFont="1" applyFill="1" applyBorder="1" applyAlignment="1"/>
    <xf numFmtId="164" fontId="0" fillId="2" borderId="1" xfId="0" applyNumberFormat="1" applyFill="1" applyBorder="1" applyAlignment="1">
      <alignment horizontal="right"/>
    </xf>
    <xf numFmtId="164" fontId="6" fillId="2" borderId="1" xfId="0" applyNumberFormat="1" applyFont="1" applyFill="1" applyBorder="1" applyAlignment="1"/>
    <xf numFmtId="0" fontId="2" fillId="0" borderId="0" xfId="0" applyFont="1" applyFill="1" applyAlignment="1">
      <alignment horizontal="center" vertical="top" wrapText="1"/>
    </xf>
    <xf numFmtId="168" fontId="0" fillId="0" borderId="0" xfId="0" applyNumberFormat="1" applyFill="1" applyAlignment="1">
      <alignment horizontal="right" vertical="top"/>
    </xf>
    <xf numFmtId="164" fontId="4" fillId="0" borderId="1" xfId="0" applyNumberFormat="1" applyFont="1" applyFill="1" applyBorder="1" applyAlignment="1">
      <alignment horizontal="right" wrapText="1"/>
    </xf>
    <xf numFmtId="164" fontId="1" fillId="0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8"/>
  <sheetViews>
    <sheetView tabSelected="1" zoomScale="86" zoomScaleNormal="86" workbookViewId="0">
      <selection activeCell="H35" sqref="H35"/>
    </sheetView>
  </sheetViews>
  <sheetFormatPr defaultRowHeight="12.75" x14ac:dyDescent="0.2"/>
  <cols>
    <col min="1" max="1" width="53.6640625" style="3" customWidth="1"/>
    <col min="2" max="2" width="17.5" style="3" customWidth="1"/>
    <col min="3" max="3" width="15.1640625" style="3" customWidth="1"/>
    <col min="4" max="4" width="19.1640625" style="4" customWidth="1"/>
    <col min="5" max="5" width="26.83203125" style="4" customWidth="1"/>
    <col min="6" max="6" width="20.6640625" style="5" customWidth="1"/>
    <col min="7" max="7" width="21.83203125" style="2" customWidth="1"/>
    <col min="8" max="9" width="9.33203125" style="2"/>
    <col min="10" max="10" width="14.1640625" style="2" bestFit="1" customWidth="1"/>
    <col min="11" max="12" width="9.33203125" style="2"/>
    <col min="13" max="13" width="14.1640625" style="2" bestFit="1" customWidth="1"/>
    <col min="14" max="16384" width="9.33203125" style="2"/>
  </cols>
  <sheetData>
    <row r="1" spans="1:7" x14ac:dyDescent="0.2">
      <c r="A1" s="26" t="s">
        <v>0</v>
      </c>
      <c r="B1" s="26"/>
      <c r="C1" s="26"/>
      <c r="D1" s="26"/>
      <c r="E1" s="26"/>
      <c r="F1" s="26"/>
    </row>
    <row r="2" spans="1:7" ht="38.25" customHeight="1" x14ac:dyDescent="0.2">
      <c r="A2" s="26" t="s">
        <v>30</v>
      </c>
      <c r="B2" s="26"/>
      <c r="C2" s="26"/>
      <c r="D2" s="26"/>
      <c r="E2" s="26"/>
      <c r="F2" s="26"/>
      <c r="G2" s="26"/>
    </row>
    <row r="3" spans="1:7" x14ac:dyDescent="0.2">
      <c r="A3" s="3" t="s">
        <v>1</v>
      </c>
    </row>
    <row r="4" spans="1:7" ht="78" customHeight="1" x14ac:dyDescent="0.2">
      <c r="A4" s="6" t="s">
        <v>2</v>
      </c>
      <c r="B4" s="7" t="s">
        <v>24</v>
      </c>
      <c r="C4" s="7" t="s">
        <v>28</v>
      </c>
      <c r="D4" s="7" t="s">
        <v>25</v>
      </c>
      <c r="E4" s="7" t="s">
        <v>29</v>
      </c>
      <c r="F4" s="7" t="s">
        <v>26</v>
      </c>
      <c r="G4" s="8" t="s">
        <v>22</v>
      </c>
    </row>
    <row r="5" spans="1:7" ht="45" x14ac:dyDescent="0.25">
      <c r="A5" s="9" t="s">
        <v>3</v>
      </c>
      <c r="B5" s="20">
        <v>1212270.02</v>
      </c>
      <c r="C5" s="21">
        <v>1161420.51</v>
      </c>
      <c r="D5" s="28">
        <v>1333766.8999999999</v>
      </c>
      <c r="E5" s="29">
        <v>1301076.8999999999</v>
      </c>
      <c r="F5" s="10">
        <f>E5/D5*100</f>
        <v>97.549046988645472</v>
      </c>
      <c r="G5" s="11">
        <f>E5/C5*100</f>
        <v>112.02461888674584</v>
      </c>
    </row>
    <row r="6" spans="1:7" ht="60" x14ac:dyDescent="0.25">
      <c r="A6" s="9" t="s">
        <v>4</v>
      </c>
      <c r="B6" s="21">
        <v>32849</v>
      </c>
      <c r="C6" s="21">
        <v>31960.46</v>
      </c>
      <c r="D6" s="28">
        <f>110346.7-76736.7</f>
        <v>33610</v>
      </c>
      <c r="E6" s="29">
        <f>110132.7-76736.7</f>
        <v>33396</v>
      </c>
      <c r="F6" s="12">
        <f>E6/D6*100</f>
        <v>99.363284736685515</v>
      </c>
      <c r="G6" s="13">
        <f>E6/C6*100</f>
        <v>104.49161244863186</v>
      </c>
    </row>
    <row r="7" spans="1:7" ht="60" x14ac:dyDescent="0.25">
      <c r="A7" s="9" t="s">
        <v>5</v>
      </c>
      <c r="B7" s="22">
        <v>61747.62</v>
      </c>
      <c r="C7" s="22">
        <v>57116.54</v>
      </c>
      <c r="D7" s="28">
        <v>68049.3</v>
      </c>
      <c r="E7" s="29">
        <v>67172.600000000006</v>
      </c>
      <c r="F7" s="12">
        <f>E7/D7*100</f>
        <v>98.711669333850608</v>
      </c>
      <c r="G7" s="13">
        <f>E7/C7*100</f>
        <v>117.60621354164662</v>
      </c>
    </row>
    <row r="8" spans="1:7" ht="60" x14ac:dyDescent="0.25">
      <c r="A8" s="9" t="s">
        <v>6</v>
      </c>
      <c r="B8" s="22">
        <v>4100</v>
      </c>
      <c r="C8" s="22">
        <v>4100</v>
      </c>
      <c r="D8" s="28">
        <v>7235.5</v>
      </c>
      <c r="E8" s="29">
        <v>7235.5</v>
      </c>
      <c r="F8" s="12">
        <f>E8/D8*100</f>
        <v>100</v>
      </c>
      <c r="G8" s="13">
        <v>0</v>
      </c>
    </row>
    <row r="9" spans="1:7" ht="75" x14ac:dyDescent="0.25">
      <c r="A9" s="9" t="s">
        <v>7</v>
      </c>
      <c r="B9" s="22">
        <v>9264.6</v>
      </c>
      <c r="C9" s="22">
        <v>6933.6</v>
      </c>
      <c r="D9" s="28">
        <v>8416.2999999999993</v>
      </c>
      <c r="E9" s="29">
        <v>8302.2999999999993</v>
      </c>
      <c r="F9" s="12">
        <f>E9/D9*100</f>
        <v>98.645485545904961</v>
      </c>
      <c r="G9" s="13">
        <f>E9/C9*100</f>
        <v>119.74010614976345</v>
      </c>
    </row>
    <row r="10" spans="1:7" ht="45" x14ac:dyDescent="0.25">
      <c r="A10" s="9" t="s">
        <v>8</v>
      </c>
      <c r="B10" s="22">
        <v>128609.5</v>
      </c>
      <c r="C10" s="22">
        <v>128020.71</v>
      </c>
      <c r="D10" s="28">
        <f>155703.1-16546.5</f>
        <v>139156.6</v>
      </c>
      <c r="E10" s="29">
        <f>155460.4-16387.78202</f>
        <v>139072.61797999998</v>
      </c>
      <c r="F10" s="12">
        <f>E10/D10*100</f>
        <v>99.939649272833606</v>
      </c>
      <c r="G10" s="13">
        <f>E10/C10*100</f>
        <v>108.63290633210826</v>
      </c>
    </row>
    <row r="11" spans="1:7" ht="45" x14ac:dyDescent="0.25">
      <c r="A11" s="9" t="s">
        <v>9</v>
      </c>
      <c r="B11" s="23">
        <v>98527.07</v>
      </c>
      <c r="C11" s="23">
        <v>84592.44</v>
      </c>
      <c r="D11" s="28">
        <f>100756.8-2265.1</f>
        <v>98491.7</v>
      </c>
      <c r="E11" s="29">
        <f>97626.1-2265.1</f>
        <v>95361</v>
      </c>
      <c r="F11" s="12">
        <f>E11/D11*100</f>
        <v>96.821356520397146</v>
      </c>
      <c r="G11" s="13">
        <f>E11/C11*100</f>
        <v>112.72993189462322</v>
      </c>
    </row>
    <row r="12" spans="1:7" ht="90" x14ac:dyDescent="0.25">
      <c r="A12" s="9" t="s">
        <v>10</v>
      </c>
      <c r="B12" s="22">
        <v>160959.53</v>
      </c>
      <c r="C12" s="22">
        <v>121201.48</v>
      </c>
      <c r="D12" s="28">
        <f>342681.5-500-168703.72944-550-2088.70274</f>
        <v>170839.06782</v>
      </c>
      <c r="E12" s="29">
        <f>318962.4-500-166098.85829-540-2088.70274</f>
        <v>149734.83897000001</v>
      </c>
      <c r="F12" s="12">
        <f>E12/D12*100</f>
        <v>87.646719734952029</v>
      </c>
      <c r="G12" s="13">
        <f>E12/C12*100</f>
        <v>123.54208791014764</v>
      </c>
    </row>
    <row r="13" spans="1:7" ht="60" x14ac:dyDescent="0.25">
      <c r="A13" s="9" t="s">
        <v>11</v>
      </c>
      <c r="B13" s="23">
        <v>83110.37</v>
      </c>
      <c r="C13" s="23">
        <v>80386.570000000007</v>
      </c>
      <c r="D13" s="28">
        <f>188513.5-76812.31334</f>
        <v>111701.18666000001</v>
      </c>
      <c r="E13" s="29">
        <f>186850.8-75617.01684</f>
        <v>111233.78315999999</v>
      </c>
      <c r="F13" s="12">
        <f>E13/D13*100</f>
        <v>99.581559055927755</v>
      </c>
      <c r="G13" s="13">
        <v>0</v>
      </c>
    </row>
    <row r="14" spans="1:7" ht="75" x14ac:dyDescent="0.25">
      <c r="A14" s="9" t="s">
        <v>12</v>
      </c>
      <c r="B14" s="22">
        <v>6816.81</v>
      </c>
      <c r="C14" s="22">
        <v>6001.77</v>
      </c>
      <c r="D14" s="28">
        <f>7344.9-1897.673</f>
        <v>5447.2269999999999</v>
      </c>
      <c r="E14" s="29">
        <f>6483.1-1897.673</f>
        <v>4585.4270000000006</v>
      </c>
      <c r="F14" s="12">
        <f>E14/D14*100</f>
        <v>84.179106176408666</v>
      </c>
      <c r="G14" s="13">
        <f>E14/C14*100</f>
        <v>76.401244966068347</v>
      </c>
    </row>
    <row r="15" spans="1:7" ht="60" x14ac:dyDescent="0.25">
      <c r="A15" s="9" t="s">
        <v>13</v>
      </c>
      <c r="B15" s="22">
        <v>946</v>
      </c>
      <c r="C15" s="22">
        <v>722.05</v>
      </c>
      <c r="D15" s="28">
        <f>664.7</f>
        <v>664.7</v>
      </c>
      <c r="E15" s="29">
        <v>641.4</v>
      </c>
      <c r="F15" s="12">
        <f>E15/D15*100</f>
        <v>96.494659244772066</v>
      </c>
      <c r="G15" s="13">
        <f>E15/C15*100</f>
        <v>88.830413406273806</v>
      </c>
    </row>
    <row r="16" spans="1:7" ht="60" x14ac:dyDescent="0.25">
      <c r="A16" s="9" t="s">
        <v>23</v>
      </c>
      <c r="B16" s="22">
        <v>250</v>
      </c>
      <c r="C16" s="22">
        <v>0</v>
      </c>
      <c r="D16" s="28">
        <v>218.4</v>
      </c>
      <c r="E16" s="29">
        <v>40</v>
      </c>
      <c r="F16" s="12">
        <v>0</v>
      </c>
      <c r="G16" s="13"/>
    </row>
    <row r="17" spans="1:7" ht="60" x14ac:dyDescent="0.25">
      <c r="A17" s="9" t="s">
        <v>27</v>
      </c>
      <c r="B17" s="22"/>
      <c r="C17" s="22"/>
      <c r="D17" s="28">
        <f>11014.2-522.46252</f>
        <v>10491.73748</v>
      </c>
      <c r="E17" s="29">
        <f>11014.2-522.46252</f>
        <v>10491.73748</v>
      </c>
      <c r="F17" s="12">
        <v>0</v>
      </c>
      <c r="G17" s="13"/>
    </row>
    <row r="18" spans="1:7" ht="57" customHeight="1" x14ac:dyDescent="0.25">
      <c r="A18" s="8" t="s">
        <v>16</v>
      </c>
      <c r="B18" s="24">
        <v>43088.43</v>
      </c>
      <c r="C18" s="24">
        <v>41239.050000000003</v>
      </c>
      <c r="D18" s="1">
        <f>17985-3600-84.70814</f>
        <v>14300.291859999999</v>
      </c>
      <c r="E18" s="1">
        <f>17657.55726-3599.994-84.70814</f>
        <v>13972.85512</v>
      </c>
      <c r="F18" s="12">
        <f>E18/D18*100</f>
        <v>97.710279320131306</v>
      </c>
      <c r="G18" s="13">
        <f>E18/C18*100</f>
        <v>33.882582455221446</v>
      </c>
    </row>
    <row r="19" spans="1:7" ht="38.25" x14ac:dyDescent="0.25">
      <c r="A19" s="8" t="s">
        <v>17</v>
      </c>
      <c r="B19" s="24">
        <v>101535.48</v>
      </c>
      <c r="C19" s="24">
        <v>100441.22</v>
      </c>
      <c r="D19" s="1">
        <v>2345.1880000000001</v>
      </c>
      <c r="E19" s="1">
        <v>2277.9748300000001</v>
      </c>
      <c r="F19" s="12">
        <f>E19/D19*100</f>
        <v>97.133996506889858</v>
      </c>
      <c r="G19" s="13">
        <f>E19/C19*100</f>
        <v>2.2679681011441319</v>
      </c>
    </row>
    <row r="20" spans="1:7" ht="55.5" customHeight="1" x14ac:dyDescent="0.25">
      <c r="A20" s="8" t="s">
        <v>18</v>
      </c>
      <c r="B20" s="24">
        <v>275969.86</v>
      </c>
      <c r="C20" s="24">
        <v>236851.58</v>
      </c>
      <c r="D20" s="1">
        <v>182042.02642000001</v>
      </c>
      <c r="E20" s="1">
        <v>168624.63438999999</v>
      </c>
      <c r="F20" s="12">
        <f>E20/D20*100</f>
        <v>92.629508529506282</v>
      </c>
      <c r="G20" s="13">
        <f>E20/C20*100</f>
        <v>71.194219768346073</v>
      </c>
    </row>
    <row r="21" spans="1:7" ht="63.75" x14ac:dyDescent="0.25">
      <c r="A21" s="8" t="s">
        <v>19</v>
      </c>
      <c r="B21" s="24">
        <v>2764.89</v>
      </c>
      <c r="C21" s="24">
        <v>2674</v>
      </c>
      <c r="D21" s="1">
        <v>126600.92659</v>
      </c>
      <c r="E21" s="1">
        <v>125137.55641999999</v>
      </c>
      <c r="F21" s="12">
        <f>E21/D21*100</f>
        <v>98.84410785180178</v>
      </c>
      <c r="G21" s="13">
        <f>E21/C21*100</f>
        <v>4679.7889461480927</v>
      </c>
    </row>
    <row r="22" spans="1:7" ht="51" x14ac:dyDescent="0.25">
      <c r="A22" s="8" t="s">
        <v>20</v>
      </c>
      <c r="B22" s="24">
        <v>14546</v>
      </c>
      <c r="C22" s="24">
        <v>12387.85</v>
      </c>
      <c r="D22" s="1">
        <v>46702.048000000003</v>
      </c>
      <c r="E22" s="1">
        <v>46489.695019999999</v>
      </c>
      <c r="F22" s="12">
        <f>E22/D22*100</f>
        <v>99.545302638548094</v>
      </c>
      <c r="G22" s="13">
        <f>E22/C22*100</f>
        <v>375.28461371424419</v>
      </c>
    </row>
    <row r="23" spans="1:7" ht="38.25" x14ac:dyDescent="0.25">
      <c r="A23" s="8" t="s">
        <v>21</v>
      </c>
      <c r="B23" s="24">
        <v>133313.10999999999</v>
      </c>
      <c r="C23" s="24">
        <v>126859.6</v>
      </c>
      <c r="D23" s="1">
        <f>204130.94598-492.54966</f>
        <v>203638.39632</v>
      </c>
      <c r="E23" s="1">
        <f>184594.46851-492.54966</f>
        <v>184101.91885000002</v>
      </c>
      <c r="F23" s="12">
        <f>E23/D23*100</f>
        <v>90.406289863282893</v>
      </c>
      <c r="G23" s="13">
        <f>E23/C23*100</f>
        <v>145.12257554808622</v>
      </c>
    </row>
    <row r="24" spans="1:7" ht="15" x14ac:dyDescent="0.25">
      <c r="A24" s="9" t="s">
        <v>14</v>
      </c>
      <c r="B24" s="22"/>
      <c r="C24" s="22"/>
      <c r="D24" s="14"/>
      <c r="E24" s="14"/>
      <c r="F24" s="12"/>
      <c r="G24" s="13"/>
    </row>
    <row r="25" spans="1:7" ht="15" x14ac:dyDescent="0.25">
      <c r="A25" s="15" t="s">
        <v>15</v>
      </c>
      <c r="B25" s="25">
        <f>SUM(B5:B24)</f>
        <v>2370668.2900000005</v>
      </c>
      <c r="C25" s="25">
        <f>SUM(C5:C24)</f>
        <v>2202909.4300000002</v>
      </c>
      <c r="D25" s="16">
        <f>SUM(D5:D24)</f>
        <v>2563717.4961499996</v>
      </c>
      <c r="E25" s="16">
        <f>SUM(E5:E24)</f>
        <v>2468948.7392199994</v>
      </c>
      <c r="F25" s="17">
        <f>E25/D25*100</f>
        <v>96.303463346787737</v>
      </c>
      <c r="G25" s="18">
        <f>E25/C25*100</f>
        <v>112.07672478936182</v>
      </c>
    </row>
    <row r="28" spans="1:7" x14ac:dyDescent="0.2">
      <c r="D28" s="19"/>
    </row>
    <row r="29" spans="1:7" x14ac:dyDescent="0.2">
      <c r="D29" s="19"/>
      <c r="E29" s="19"/>
    </row>
    <row r="30" spans="1:7" x14ac:dyDescent="0.2">
      <c r="D30" s="27"/>
      <c r="E30" s="27"/>
    </row>
    <row r="31" spans="1:7" x14ac:dyDescent="0.2">
      <c r="D31" s="27"/>
      <c r="E31" s="27"/>
    </row>
    <row r="32" spans="1:7" x14ac:dyDescent="0.2">
      <c r="D32" s="27"/>
      <c r="E32" s="27"/>
    </row>
    <row r="33" spans="4:5" x14ac:dyDescent="0.2">
      <c r="D33" s="27"/>
      <c r="E33" s="27"/>
    </row>
    <row r="34" spans="4:5" x14ac:dyDescent="0.2">
      <c r="D34" s="27"/>
      <c r="E34" s="27"/>
    </row>
    <row r="35" spans="4:5" x14ac:dyDescent="0.2">
      <c r="D35" s="27"/>
      <c r="E35" s="27"/>
    </row>
    <row r="38" spans="4:5" x14ac:dyDescent="0.2">
      <c r="E38" s="27"/>
    </row>
    <row r="39" spans="4:5" x14ac:dyDescent="0.2">
      <c r="E39" s="27"/>
    </row>
    <row r="46" spans="4:5" ht="0.75" hidden="1" customHeight="1" x14ac:dyDescent="0.2"/>
    <row r="47" spans="4:5" hidden="1" x14ac:dyDescent="0.2"/>
    <row r="48" spans="4:5" ht="1.5" customHeight="1" x14ac:dyDescent="0.2"/>
  </sheetData>
  <mergeCells count="2">
    <mergeCell ref="A1:F1"/>
    <mergeCell ref="A2:G2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2021-10-14T03:18:49Z</cp:lastPrinted>
  <dcterms:created xsi:type="dcterms:W3CDTF">2017-05-25T10:54:37Z</dcterms:created>
  <dcterms:modified xsi:type="dcterms:W3CDTF">2022-01-20T10:24:00Z</dcterms:modified>
</cp:coreProperties>
</file>