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6DB197A0-46C8-400B-A525-E5C0026EFB5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5" i="1"/>
  <c r="C45" i="1" l="1"/>
  <c r="C42" i="1"/>
  <c r="C40" i="1"/>
  <c r="C36" i="1"/>
  <c r="C34" i="1"/>
  <c r="C28" i="1"/>
  <c r="C26" i="1"/>
  <c r="C21" i="1"/>
  <c r="C16" i="1"/>
  <c r="C14" i="1"/>
  <c r="C12" i="1"/>
  <c r="C5" i="1"/>
  <c r="F26" i="1" l="1"/>
  <c r="D12" i="1"/>
  <c r="D5" i="1"/>
  <c r="D14" i="1"/>
  <c r="D16" i="1"/>
  <c r="D21" i="1"/>
  <c r="D26" i="1"/>
  <c r="D28" i="1"/>
  <c r="D34" i="1"/>
  <c r="D36" i="1"/>
  <c r="D40" i="1"/>
  <c r="D42" i="1"/>
  <c r="D45" i="1"/>
  <c r="D48" i="1" l="1"/>
  <c r="F40" i="1" l="1"/>
  <c r="G24" i="1"/>
  <c r="C48" i="1" l="1"/>
  <c r="F5" i="1"/>
  <c r="G47" i="1"/>
  <c r="G5" i="1" l="1"/>
  <c r="G27" i="1" l="1"/>
  <c r="G26" i="1" l="1"/>
  <c r="G40" i="1"/>
  <c r="F12" i="1" l="1"/>
  <c r="F14" i="1"/>
  <c r="F16" i="1"/>
  <c r="F21" i="1"/>
  <c r="F28" i="1"/>
  <c r="F34" i="1"/>
  <c r="F36" i="1"/>
  <c r="F42" i="1"/>
  <c r="F45" i="1"/>
  <c r="G31" i="1"/>
  <c r="G11" i="1"/>
  <c r="G46" i="1"/>
  <c r="G44" i="1"/>
  <c r="G43" i="1"/>
  <c r="G41" i="1"/>
  <c r="G39" i="1"/>
  <c r="G38" i="1"/>
  <c r="G37" i="1"/>
  <c r="G35" i="1"/>
  <c r="G33" i="1"/>
  <c r="G32" i="1"/>
  <c r="G30" i="1"/>
  <c r="G29" i="1"/>
  <c r="G25" i="1"/>
  <c r="G23" i="1"/>
  <c r="G22" i="1"/>
  <c r="G20" i="1"/>
  <c r="G19" i="1"/>
  <c r="G18" i="1"/>
  <c r="G17" i="1"/>
  <c r="G15" i="1"/>
  <c r="G13" i="1"/>
  <c r="G7" i="1"/>
  <c r="G6" i="1"/>
  <c r="F48" i="1" l="1"/>
  <c r="G34" i="1"/>
  <c r="G21" i="1"/>
  <c r="G14" i="1"/>
  <c r="G12" i="1"/>
  <c r="G42" i="1"/>
  <c r="G16" i="1"/>
  <c r="G36" i="1"/>
  <c r="G45" i="1" l="1"/>
  <c r="G48" i="1"/>
  <c r="G28" i="1"/>
</calcChain>
</file>

<file path=xl/sharedStrings.xml><?xml version="1.0" encoding="utf-8"?>
<sst xmlns="http://schemas.openxmlformats.org/spreadsheetml/2006/main" count="96" uniqueCount="96">
  <si>
    <t>Ед.Изм.: тыс.руб.</t>
  </si>
  <si>
    <t>% испол-я текущего плана</t>
  </si>
  <si>
    <t>Функциональная структура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</si>
  <si>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</si>
  <si>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</si>
  <si>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</si>
  <si>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</si>
  <si>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</si>
  <si>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</si>
  <si>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</si>
  <si>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</si>
  <si>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</si>
  <si>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</si>
  <si>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</si>
  <si>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</si>
  <si>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</si>
  <si>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</si>
  <si>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</si>
  <si>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</si>
  <si>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</si>
  <si>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</si>
  <si>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</si>
  <si>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</si>
  <si>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</si>
  <si>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</si>
  <si>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</si>
  <si>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</si>
  <si>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</si>
  <si>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</si>
  <si>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</si>
  <si>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</si>
  <si>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ФИЗИЧЕСКАЯ КУЛЬТУРА И СПОРТ</t>
  </si>
  <si>
    <t>Физическая культура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</si>
  <si>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</si>
  <si>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</si>
  <si>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</si>
  <si>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</si>
  <si>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</si>
  <si>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</si>
  <si>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РАСХОДЫ ВСЕГО</t>
  </si>
  <si>
    <t>Раздел,     подраздел</t>
  </si>
  <si>
    <t>0100</t>
  </si>
  <si>
    <t>0104</t>
  </si>
  <si>
    <t>0111</t>
  </si>
  <si>
    <t>0113</t>
  </si>
  <si>
    <t>0200</t>
  </si>
  <si>
    <t>0203</t>
  </si>
  <si>
    <t>0300</t>
  </si>
  <si>
    <t>0400</t>
  </si>
  <si>
    <t>0405</t>
  </si>
  <si>
    <t>0408</t>
  </si>
  <si>
    <t>0409</t>
  </si>
  <si>
    <t>0412</t>
  </si>
  <si>
    <t>0500</t>
  </si>
  <si>
    <t>0501</t>
  </si>
  <si>
    <t>0502</t>
  </si>
  <si>
    <t>0503</t>
  </si>
  <si>
    <t>0700</t>
  </si>
  <si>
    <t>0701</t>
  </si>
  <si>
    <t>0702</t>
  </si>
  <si>
    <t>0707</t>
  </si>
  <si>
    <t>0709</t>
  </si>
  <si>
    <t>0800</t>
  </si>
  <si>
    <t>0801</t>
  </si>
  <si>
    <t>1000</t>
  </si>
  <si>
    <t>1001</t>
  </si>
  <si>
    <t>1003</t>
  </si>
  <si>
    <t>1004</t>
  </si>
  <si>
    <t>1100</t>
  </si>
  <si>
    <t>1101</t>
  </si>
  <si>
    <t>1200</t>
  </si>
  <si>
    <t>1201</t>
  </si>
  <si>
    <t>1202</t>
  </si>
  <si>
    <t>1400</t>
  </si>
  <si>
    <t>1401</t>
  </si>
  <si>
    <t>1403</t>
  </si>
  <si>
    <t>Уточненный план</t>
  </si>
  <si>
    <t>Дополнительное образование  детей</t>
  </si>
  <si>
    <t>0703</t>
  </si>
  <si>
    <t>0103</t>
  </si>
  <si>
    <t>Утвержденный план</t>
  </si>
  <si>
    <t>ОХРАНА ОКРУЖАЮЩЕЙ СРЕДЫ</t>
  </si>
  <si>
    <t>Другие вопросы в области окружающей среды</t>
  </si>
  <si>
    <t>0600</t>
  </si>
  <si>
    <t>0605</t>
  </si>
  <si>
    <t>0105</t>
  </si>
  <si>
    <t>Судебная система</t>
  </si>
  <si>
    <t>Другие вопросы в области жилищно-коммунального хозяйства</t>
  </si>
  <si>
    <t>0505</t>
  </si>
  <si>
    <t>0310</t>
  </si>
  <si>
    <t>Защита населения и территории от чрезвычайных ситуаций природного и техногенного характера,пожарная безопасность</t>
  </si>
  <si>
    <t>Обеспечение проведения выборов и референдумов</t>
  </si>
  <si>
    <t>0107</t>
  </si>
  <si>
    <t>Сведения об исполнении бюджета муниципального района Мелеузовский район Республики Башкортостан за 2 квартал 2023 года по расходам, в разрезе разделов и подразделов в сравнении с запланированными значениями на соответствующий период</t>
  </si>
  <si>
    <t>Текущий план на 2 квартал 2023 года</t>
  </si>
  <si>
    <t>Отчет за 2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</si>
</sst>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0" xfId="0" applyFont="1" applyFill="1"/>
    <xf numFmtId="0" fontId="6" fillId="0" borderId="1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 shrinkToFit="1"/>
    </xf>
    <xf numFmtId="49" fontId="1" fillId="0" borderId="3" xfId="0" applyNumberFormat="1" applyFont="1" applyFill="1" applyBorder="1" applyAlignment="1">
      <alignment horizontal="center" vertical="center" shrinkToFit="1"/>
    </xf>
    <xf numFmtId="164" fontId="1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top" wrapText="1"/>
    </xf>
    <xf numFmtId="0" fontId="2" fillId="0" borderId="2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view="pageBreakPreview" topLeftCell="A22" zoomScale="86" zoomScaleNormal="91" zoomScaleSheetLayoutView="86" workbookViewId="0">
      <selection activeCell="G52" sqref="G52"/>
    </sheetView>
  </sheetViews>
  <sheetFormatPr defaultRowHeight="15" x14ac:dyDescent="0.25"/>
  <cols>
    <col min="1" max="1" width="58" style="1" customWidth="1"/>
    <col min="2" max="2" width="12.28515625" style="1" customWidth="1"/>
    <col min="3" max="3" width="16.5703125" style="1" customWidth="1"/>
    <col min="4" max="4" width="15.28515625" style="1" customWidth="1"/>
    <col min="5" max="5" width="15" style="1" customWidth="1"/>
    <col min="6" max="6" width="14.28515625" style="1" customWidth="1"/>
    <col min="7" max="7" width="13.5703125" style="1" customWidth="1"/>
    <col min="8" max="16384" width="9.140625" style="1"/>
  </cols>
  <sheetData>
    <row r="1" spans="1:7" ht="57" customHeight="1" x14ac:dyDescent="0.25">
      <c r="A1" s="20" t="s">
        <v>93</v>
      </c>
      <c r="B1" s="20"/>
      <c r="C1" s="20"/>
      <c r="D1" s="20"/>
      <c r="E1" s="20"/>
      <c r="F1" s="20"/>
      <c r="G1" s="20"/>
    </row>
    <row r="2" spans="1:7" x14ac:dyDescent="0.25">
      <c r="B2" s="2"/>
      <c r="C2" s="2"/>
      <c r="D2" s="3"/>
      <c r="E2" s="3"/>
      <c r="F2" s="3"/>
      <c r="G2" s="3"/>
    </row>
    <row r="3" spans="1:7" x14ac:dyDescent="0.25">
      <c r="B3" s="2"/>
      <c r="C3" s="2"/>
      <c r="D3" s="3"/>
      <c r="E3" s="3"/>
      <c r="F3" s="21" t="s">
        <v>0</v>
      </c>
      <c r="G3" s="22"/>
    </row>
    <row r="4" spans="1:7" ht="46.5" customHeight="1" x14ac:dyDescent="0.25">
      <c r="A4" s="4" t="s">
        <v>2</v>
      </c>
      <c r="B4" s="5" t="s">
        <v>40</v>
      </c>
      <c r="C4" s="6" t="s">
        <v>80</v>
      </c>
      <c r="D4" s="6" t="s">
        <v>76</v>
      </c>
      <c r="E4" s="6" t="s">
        <v>94</v>
      </c>
      <c r="F4" s="6" t="s">
        <v>95</v>
      </c>
      <c r="G4" s="6" t="s">
        <v>1</v>
      </c>
    </row>
    <row r="5" spans="1:7" s="8" customFormat="1" ht="15.75" x14ac:dyDescent="0.25">
      <c r="A5" s="7" t="s">
        <v>3</v>
      </c>
      <c r="B5" s="12" t="s">
        <v>41</v>
      </c>
      <c r="C5" s="19">
        <f>C6+C7+C8+C9+C10+C11</f>
        <v>159640.6</v>
      </c>
      <c r="D5" s="15">
        <f>SUM(D6:D11)</f>
        <v>169620.6</v>
      </c>
      <c r="E5" s="15">
        <f>D5/2</f>
        <v>84810.3</v>
      </c>
      <c r="F5" s="15">
        <f>SUM(F6:F11)</f>
        <v>68085.219509999995</v>
      </c>
      <c r="G5" s="15">
        <f>F5/E5*100</f>
        <v>80.279423029985736</v>
      </c>
    </row>
    <row r="6" spans="1:7" ht="47.25" customHeight="1" x14ac:dyDescent="0.25">
      <c r="A6" s="5" t="s">
        <v>4</v>
      </c>
      <c r="B6" s="13" t="s">
        <v>79</v>
      </c>
      <c r="C6" s="18">
        <v>5436</v>
      </c>
      <c r="D6" s="18">
        <v>5436</v>
      </c>
      <c r="E6" s="16">
        <f t="shared" ref="E6:E48" si="0">D6/2</f>
        <v>2718</v>
      </c>
      <c r="F6" s="18">
        <v>2297.4854599999999</v>
      </c>
      <c r="G6" s="16">
        <f t="shared" ref="G6:G48" si="1">F6/E6*100</f>
        <v>84.528530537159668</v>
      </c>
    </row>
    <row r="7" spans="1:7" ht="45.75" customHeight="1" x14ac:dyDescent="0.25">
      <c r="A7" s="5" t="s">
        <v>5</v>
      </c>
      <c r="B7" s="13" t="s">
        <v>42</v>
      </c>
      <c r="C7" s="18">
        <v>118037</v>
      </c>
      <c r="D7" s="18">
        <v>121217</v>
      </c>
      <c r="E7" s="16">
        <f t="shared" si="0"/>
        <v>60608.5</v>
      </c>
      <c r="F7" s="18">
        <v>49806.551630000002</v>
      </c>
      <c r="G7" s="16">
        <f t="shared" si="1"/>
        <v>82.177502545022563</v>
      </c>
    </row>
    <row r="8" spans="1:7" ht="15.75" customHeight="1" x14ac:dyDescent="0.25">
      <c r="A8" s="5" t="s">
        <v>86</v>
      </c>
      <c r="B8" s="13" t="s">
        <v>85</v>
      </c>
      <c r="C8" s="18">
        <v>5.5</v>
      </c>
      <c r="D8" s="18">
        <v>5.5</v>
      </c>
      <c r="E8" s="16">
        <f t="shared" si="0"/>
        <v>2.75</v>
      </c>
      <c r="F8" s="18"/>
      <c r="G8" s="16">
        <v>0</v>
      </c>
    </row>
    <row r="9" spans="1:7" ht="15.75" customHeight="1" x14ac:dyDescent="0.25">
      <c r="A9" s="5" t="s">
        <v>91</v>
      </c>
      <c r="B9" s="13" t="s">
        <v>92</v>
      </c>
      <c r="C9" s="18">
        <v>2400</v>
      </c>
      <c r="D9" s="18">
        <v>0</v>
      </c>
      <c r="E9" s="16">
        <f t="shared" si="0"/>
        <v>0</v>
      </c>
      <c r="F9" s="18"/>
      <c r="G9" s="16"/>
    </row>
    <row r="10" spans="1:7" ht="15.75" x14ac:dyDescent="0.25">
      <c r="A10" s="5" t="s">
        <v>6</v>
      </c>
      <c r="B10" s="13" t="s">
        <v>43</v>
      </c>
      <c r="C10" s="18">
        <v>1000</v>
      </c>
      <c r="D10" s="18">
        <v>1000</v>
      </c>
      <c r="E10" s="16">
        <f t="shared" si="0"/>
        <v>500</v>
      </c>
      <c r="F10" s="18"/>
      <c r="G10" s="16">
        <v>0</v>
      </c>
    </row>
    <row r="11" spans="1:7" ht="21" customHeight="1" x14ac:dyDescent="0.25">
      <c r="A11" s="5" t="s">
        <v>7</v>
      </c>
      <c r="B11" s="13" t="s">
        <v>44</v>
      </c>
      <c r="C11" s="18">
        <v>32762.1</v>
      </c>
      <c r="D11" s="18">
        <v>41962.1</v>
      </c>
      <c r="E11" s="16">
        <f t="shared" si="0"/>
        <v>20981.05</v>
      </c>
      <c r="F11" s="18">
        <v>15981.182419999999</v>
      </c>
      <c r="G11" s="16">
        <f t="shared" si="1"/>
        <v>76.169602665262232</v>
      </c>
    </row>
    <row r="12" spans="1:7" s="8" customFormat="1" ht="15.75" x14ac:dyDescent="0.25">
      <c r="A12" s="7" t="s">
        <v>8</v>
      </c>
      <c r="B12" s="12" t="s">
        <v>45</v>
      </c>
      <c r="C12" s="19">
        <f>C13</f>
        <v>2837</v>
      </c>
      <c r="D12" s="15">
        <f>D13</f>
        <v>2837</v>
      </c>
      <c r="E12" s="15">
        <f t="shared" si="0"/>
        <v>1418.5</v>
      </c>
      <c r="F12" s="15">
        <f>F13</f>
        <v>1418.5</v>
      </c>
      <c r="G12" s="15">
        <f t="shared" si="1"/>
        <v>100</v>
      </c>
    </row>
    <row r="13" spans="1:7" ht="21" customHeight="1" x14ac:dyDescent="0.25">
      <c r="A13" s="5" t="s">
        <v>9</v>
      </c>
      <c r="B13" s="13" t="s">
        <v>46</v>
      </c>
      <c r="C13" s="18">
        <v>2837</v>
      </c>
      <c r="D13" s="18">
        <v>2837</v>
      </c>
      <c r="E13" s="16">
        <f t="shared" si="0"/>
        <v>1418.5</v>
      </c>
      <c r="F13" s="18">
        <v>1418.5</v>
      </c>
      <c r="G13" s="16">
        <f t="shared" si="1"/>
        <v>100</v>
      </c>
    </row>
    <row r="14" spans="1:7" s="8" customFormat="1" ht="33" customHeight="1" x14ac:dyDescent="0.25">
      <c r="A14" s="7" t="s">
        <v>10</v>
      </c>
      <c r="B14" s="12" t="s">
        <v>47</v>
      </c>
      <c r="C14" s="19">
        <f>C15</f>
        <v>7040</v>
      </c>
      <c r="D14" s="15">
        <f>SUM(D15:D15)</f>
        <v>8460</v>
      </c>
      <c r="E14" s="15">
        <f t="shared" si="0"/>
        <v>4230</v>
      </c>
      <c r="F14" s="15">
        <f>SUM(F15:F15)</f>
        <v>3405.4033599999998</v>
      </c>
      <c r="G14" s="15">
        <f t="shared" si="1"/>
        <v>80.505989598108741</v>
      </c>
    </row>
    <row r="15" spans="1:7" ht="30" x14ac:dyDescent="0.25">
      <c r="A15" s="5" t="s">
        <v>90</v>
      </c>
      <c r="B15" s="13" t="s">
        <v>89</v>
      </c>
      <c r="C15" s="18">
        <v>7040</v>
      </c>
      <c r="D15" s="18">
        <v>8460</v>
      </c>
      <c r="E15" s="16">
        <f t="shared" si="0"/>
        <v>4230</v>
      </c>
      <c r="F15" s="18">
        <v>3405.4033599999998</v>
      </c>
      <c r="G15" s="16">
        <f t="shared" si="1"/>
        <v>80.505989598108741</v>
      </c>
    </row>
    <row r="16" spans="1:7" s="8" customFormat="1" ht="18.75" customHeight="1" x14ac:dyDescent="0.25">
      <c r="A16" s="7" t="s">
        <v>11</v>
      </c>
      <c r="B16" s="12" t="s">
        <v>48</v>
      </c>
      <c r="C16" s="19">
        <f>SUM(C17:C20)</f>
        <v>128297.886</v>
      </c>
      <c r="D16" s="15">
        <f>SUM(D17:D20)</f>
        <v>171425.66036000001</v>
      </c>
      <c r="E16" s="15">
        <f t="shared" si="0"/>
        <v>85712.830180000004</v>
      </c>
      <c r="F16" s="15">
        <f>SUM(F17:F20)</f>
        <v>50417.520620000003</v>
      </c>
      <c r="G16" s="15">
        <f t="shared" si="1"/>
        <v>58.821439583923905</v>
      </c>
    </row>
    <row r="17" spans="1:7" ht="17.25" customHeight="1" x14ac:dyDescent="0.25">
      <c r="A17" s="5" t="s">
        <v>12</v>
      </c>
      <c r="B17" s="13" t="s">
        <v>49</v>
      </c>
      <c r="C17" s="18">
        <v>8949.2999999999993</v>
      </c>
      <c r="D17" s="18">
        <v>8780</v>
      </c>
      <c r="E17" s="16">
        <f t="shared" si="0"/>
        <v>4390</v>
      </c>
      <c r="F17" s="18">
        <v>3562.9001600000001</v>
      </c>
      <c r="G17" s="16">
        <f t="shared" si="1"/>
        <v>81.159456947608206</v>
      </c>
    </row>
    <row r="18" spans="1:7" ht="15.75" x14ac:dyDescent="0.25">
      <c r="A18" s="5" t="s">
        <v>13</v>
      </c>
      <c r="B18" s="13" t="s">
        <v>50</v>
      </c>
      <c r="C18" s="18">
        <v>12300</v>
      </c>
      <c r="D18" s="18">
        <v>12300</v>
      </c>
      <c r="E18" s="16">
        <f t="shared" si="0"/>
        <v>6150</v>
      </c>
      <c r="F18" s="18">
        <v>5030.0621799999999</v>
      </c>
      <c r="G18" s="16">
        <f t="shared" si="1"/>
        <v>81.789628943089426</v>
      </c>
    </row>
    <row r="19" spans="1:7" ht="19.5" customHeight="1" x14ac:dyDescent="0.25">
      <c r="A19" s="5" t="s">
        <v>14</v>
      </c>
      <c r="B19" s="13" t="s">
        <v>51</v>
      </c>
      <c r="C19" s="18">
        <v>93248.585999999996</v>
      </c>
      <c r="D19" s="18">
        <v>134946.486</v>
      </c>
      <c r="E19" s="16">
        <f t="shared" si="0"/>
        <v>67473.243000000002</v>
      </c>
      <c r="F19" s="18">
        <v>37610.298300000002</v>
      </c>
      <c r="G19" s="16">
        <f t="shared" si="1"/>
        <v>55.741056199121772</v>
      </c>
    </row>
    <row r="20" spans="1:7" ht="17.25" customHeight="1" x14ac:dyDescent="0.25">
      <c r="A20" s="5" t="s">
        <v>15</v>
      </c>
      <c r="B20" s="13" t="s">
        <v>52</v>
      </c>
      <c r="C20" s="18">
        <v>13800</v>
      </c>
      <c r="D20" s="18">
        <v>15399.174360000001</v>
      </c>
      <c r="E20" s="16">
        <f t="shared" si="0"/>
        <v>7699.5871800000004</v>
      </c>
      <c r="F20" s="18">
        <v>4214.2599799999998</v>
      </c>
      <c r="G20" s="16">
        <f t="shared" si="1"/>
        <v>54.73358352181161</v>
      </c>
    </row>
    <row r="21" spans="1:7" s="8" customFormat="1" ht="15.75" customHeight="1" x14ac:dyDescent="0.25">
      <c r="A21" s="7" t="s">
        <v>16</v>
      </c>
      <c r="B21" s="12" t="s">
        <v>53</v>
      </c>
      <c r="C21" s="19">
        <f>C22+C23+C24+C25</f>
        <v>48180.199360000006</v>
      </c>
      <c r="D21" s="15">
        <f>SUM(D22:D25)</f>
        <v>114538.49596</v>
      </c>
      <c r="E21" s="15">
        <f t="shared" si="0"/>
        <v>57269.24798</v>
      </c>
      <c r="F21" s="15">
        <f>SUM(F22:F25)</f>
        <v>50054.669720000005</v>
      </c>
      <c r="G21" s="15">
        <f t="shared" si="1"/>
        <v>87.40235202229384</v>
      </c>
    </row>
    <row r="22" spans="1:7" ht="15.75" x14ac:dyDescent="0.25">
      <c r="A22" s="5" t="s">
        <v>17</v>
      </c>
      <c r="B22" s="13" t="s">
        <v>54</v>
      </c>
      <c r="C22" s="18">
        <v>1520</v>
      </c>
      <c r="D22" s="18">
        <v>2520</v>
      </c>
      <c r="E22" s="16">
        <f t="shared" si="0"/>
        <v>1260</v>
      </c>
      <c r="F22" s="18">
        <v>657.64967999999999</v>
      </c>
      <c r="G22" s="16">
        <f t="shared" si="1"/>
        <v>52.194419047619043</v>
      </c>
    </row>
    <row r="23" spans="1:7" ht="15.75" x14ac:dyDescent="0.25">
      <c r="A23" s="5" t="s">
        <v>18</v>
      </c>
      <c r="B23" s="13" t="s">
        <v>55</v>
      </c>
      <c r="C23" s="18">
        <v>4702.8489799999998</v>
      </c>
      <c r="D23" s="18">
        <v>40245.354359999998</v>
      </c>
      <c r="E23" s="16">
        <f t="shared" si="0"/>
        <v>20122.677179999999</v>
      </c>
      <c r="F23" s="18">
        <v>15645.38257</v>
      </c>
      <c r="G23" s="16">
        <f t="shared" si="1"/>
        <v>77.750005280361009</v>
      </c>
    </row>
    <row r="24" spans="1:7" ht="15.75" x14ac:dyDescent="0.25">
      <c r="A24" s="5" t="s">
        <v>19</v>
      </c>
      <c r="B24" s="13" t="s">
        <v>56</v>
      </c>
      <c r="C24" s="18">
        <v>33857.350380000003</v>
      </c>
      <c r="D24" s="18">
        <v>62673.141600000003</v>
      </c>
      <c r="E24" s="16">
        <f t="shared" si="0"/>
        <v>31336.570800000001</v>
      </c>
      <c r="F24" s="18">
        <v>24651.637470000001</v>
      </c>
      <c r="G24" s="16">
        <f t="shared" ref="G24" si="2">F24/E24*100</f>
        <v>78.667310559711908</v>
      </c>
    </row>
    <row r="25" spans="1:7" ht="30" x14ac:dyDescent="0.25">
      <c r="A25" s="5" t="s">
        <v>87</v>
      </c>
      <c r="B25" s="13" t="s">
        <v>88</v>
      </c>
      <c r="C25" s="18">
        <v>8100</v>
      </c>
      <c r="D25" s="18">
        <v>9100</v>
      </c>
      <c r="E25" s="16">
        <f t="shared" si="0"/>
        <v>4550</v>
      </c>
      <c r="F25" s="18">
        <v>9100</v>
      </c>
      <c r="G25" s="16">
        <f t="shared" si="1"/>
        <v>200</v>
      </c>
    </row>
    <row r="26" spans="1:7" s="8" customFormat="1" ht="21" customHeight="1" x14ac:dyDescent="0.25">
      <c r="A26" s="7" t="s">
        <v>81</v>
      </c>
      <c r="B26" s="12" t="s">
        <v>83</v>
      </c>
      <c r="C26" s="19">
        <f>C27</f>
        <v>3800</v>
      </c>
      <c r="D26" s="15">
        <f>D27</f>
        <v>8016</v>
      </c>
      <c r="E26" s="15">
        <f t="shared" si="0"/>
        <v>4008</v>
      </c>
      <c r="F26" s="19">
        <f t="shared" ref="F26" si="3">F27</f>
        <v>3000</v>
      </c>
      <c r="G26" s="15">
        <f t="shared" si="1"/>
        <v>74.850299401197603</v>
      </c>
    </row>
    <row r="27" spans="1:7" ht="21" customHeight="1" x14ac:dyDescent="0.25">
      <c r="A27" s="5" t="s">
        <v>82</v>
      </c>
      <c r="B27" s="13" t="s">
        <v>84</v>
      </c>
      <c r="C27" s="18">
        <v>3800</v>
      </c>
      <c r="D27" s="18">
        <v>8016</v>
      </c>
      <c r="E27" s="16">
        <f t="shared" si="0"/>
        <v>4008</v>
      </c>
      <c r="F27" s="18">
        <v>3000</v>
      </c>
      <c r="G27" s="16">
        <f t="shared" si="1"/>
        <v>74.850299401197603</v>
      </c>
    </row>
    <row r="28" spans="1:7" s="8" customFormat="1" ht="15.75" x14ac:dyDescent="0.25">
      <c r="A28" s="7" t="s">
        <v>20</v>
      </c>
      <c r="B28" s="12" t="s">
        <v>57</v>
      </c>
      <c r="C28" s="19">
        <f>SUM(C29:C33)</f>
        <v>1399849.5884400001</v>
      </c>
      <c r="D28" s="15">
        <f>SUM(D29:D33)</f>
        <v>1433927.1776799997</v>
      </c>
      <c r="E28" s="15">
        <f t="shared" si="0"/>
        <v>716963.58883999987</v>
      </c>
      <c r="F28" s="15">
        <f>SUM(F29:F33)</f>
        <v>722692.56489000004</v>
      </c>
      <c r="G28" s="15">
        <f t="shared" si="1"/>
        <v>100.79906094802796</v>
      </c>
    </row>
    <row r="29" spans="1:7" ht="15.75" x14ac:dyDescent="0.25">
      <c r="A29" s="5" t="s">
        <v>21</v>
      </c>
      <c r="B29" s="13" t="s">
        <v>58</v>
      </c>
      <c r="C29" s="18">
        <v>450484.54200000002</v>
      </c>
      <c r="D29" s="18">
        <v>466293.87099999998</v>
      </c>
      <c r="E29" s="16">
        <f t="shared" si="0"/>
        <v>233146.93549999999</v>
      </c>
      <c r="F29" s="18">
        <v>233250.93489999999</v>
      </c>
      <c r="G29" s="16">
        <f t="shared" si="1"/>
        <v>100.04460680547955</v>
      </c>
    </row>
    <row r="30" spans="1:7" ht="15.75" x14ac:dyDescent="0.25">
      <c r="A30" s="5" t="s">
        <v>22</v>
      </c>
      <c r="B30" s="13" t="s">
        <v>59</v>
      </c>
      <c r="C30" s="18">
        <v>740331.22257999994</v>
      </c>
      <c r="D30" s="18">
        <v>753834.42232000001</v>
      </c>
      <c r="E30" s="16">
        <f t="shared" si="0"/>
        <v>376917.21116000001</v>
      </c>
      <c r="F30" s="18">
        <v>384179.54459</v>
      </c>
      <c r="G30" s="16">
        <f t="shared" si="1"/>
        <v>101.9267715071035</v>
      </c>
    </row>
    <row r="31" spans="1:7" ht="15.75" x14ac:dyDescent="0.25">
      <c r="A31" s="9" t="s">
        <v>77</v>
      </c>
      <c r="B31" s="13" t="s">
        <v>78</v>
      </c>
      <c r="C31" s="18">
        <v>121581.5</v>
      </c>
      <c r="D31" s="18">
        <v>124227.81578999999</v>
      </c>
      <c r="E31" s="16">
        <f t="shared" si="0"/>
        <v>62113.907894999997</v>
      </c>
      <c r="F31" s="18">
        <v>63030.758000000002</v>
      </c>
      <c r="G31" s="16">
        <f t="shared" si="1"/>
        <v>101.47607860473033</v>
      </c>
    </row>
    <row r="32" spans="1:7" ht="19.5" customHeight="1" x14ac:dyDescent="0.25">
      <c r="A32" s="5" t="s">
        <v>23</v>
      </c>
      <c r="B32" s="13" t="s">
        <v>60</v>
      </c>
      <c r="C32" s="18">
        <v>13933</v>
      </c>
      <c r="D32" s="18">
        <v>14733</v>
      </c>
      <c r="E32" s="16">
        <f t="shared" si="0"/>
        <v>7366.5</v>
      </c>
      <c r="F32" s="18">
        <v>7626</v>
      </c>
      <c r="G32" s="16">
        <f t="shared" si="1"/>
        <v>103.52270413357769</v>
      </c>
    </row>
    <row r="33" spans="1:7" ht="20.25" customHeight="1" x14ac:dyDescent="0.25">
      <c r="A33" s="5" t="s">
        <v>24</v>
      </c>
      <c r="B33" s="13" t="s">
        <v>61</v>
      </c>
      <c r="C33" s="18">
        <v>73519.323860000004</v>
      </c>
      <c r="D33" s="18">
        <v>74838.068570000003</v>
      </c>
      <c r="E33" s="16">
        <f t="shared" si="0"/>
        <v>37419.034285000002</v>
      </c>
      <c r="F33" s="18">
        <v>34605.327400000002</v>
      </c>
      <c r="G33" s="16">
        <f t="shared" si="1"/>
        <v>92.48054649521535</v>
      </c>
    </row>
    <row r="34" spans="1:7" s="8" customFormat="1" ht="15.75" x14ac:dyDescent="0.25">
      <c r="A34" s="7" t="s">
        <v>25</v>
      </c>
      <c r="B34" s="12" t="s">
        <v>62</v>
      </c>
      <c r="C34" s="19">
        <f>C35</f>
        <v>115028.43777999999</v>
      </c>
      <c r="D34" s="15">
        <f>SUM(D35:D35)</f>
        <v>117808.16492</v>
      </c>
      <c r="E34" s="15">
        <f t="shared" si="0"/>
        <v>58904.082459999998</v>
      </c>
      <c r="F34" s="15">
        <f>SUM(F35:F35)</f>
        <v>64769.442940000001</v>
      </c>
      <c r="G34" s="15">
        <f t="shared" si="1"/>
        <v>109.95747702883412</v>
      </c>
    </row>
    <row r="35" spans="1:7" ht="15.75" x14ac:dyDescent="0.25">
      <c r="A35" s="5" t="s">
        <v>26</v>
      </c>
      <c r="B35" s="13" t="s">
        <v>63</v>
      </c>
      <c r="C35" s="18">
        <v>115028.43777999999</v>
      </c>
      <c r="D35" s="18">
        <v>117808.16492</v>
      </c>
      <c r="E35" s="16">
        <f t="shared" si="0"/>
        <v>58904.082459999998</v>
      </c>
      <c r="F35" s="18">
        <v>64769.442940000001</v>
      </c>
      <c r="G35" s="16">
        <f t="shared" si="1"/>
        <v>109.95747702883412</v>
      </c>
    </row>
    <row r="36" spans="1:7" s="8" customFormat="1" ht="15.75" x14ac:dyDescent="0.25">
      <c r="A36" s="7" t="s">
        <v>27</v>
      </c>
      <c r="B36" s="12" t="s">
        <v>64</v>
      </c>
      <c r="C36" s="19">
        <f>C37+C38+C39</f>
        <v>138787.56915</v>
      </c>
      <c r="D36" s="15">
        <f>SUM(D37:D39)</f>
        <v>144889.61317</v>
      </c>
      <c r="E36" s="15">
        <f t="shared" si="0"/>
        <v>72444.806584999998</v>
      </c>
      <c r="F36" s="15">
        <f>SUM(F37:F39)</f>
        <v>67886.174010000002</v>
      </c>
      <c r="G36" s="15">
        <f t="shared" si="1"/>
        <v>93.707440477943265</v>
      </c>
    </row>
    <row r="37" spans="1:7" ht="15.75" x14ac:dyDescent="0.25">
      <c r="A37" s="5" t="s">
        <v>28</v>
      </c>
      <c r="B37" s="13" t="s">
        <v>65</v>
      </c>
      <c r="C37" s="18">
        <v>3281</v>
      </c>
      <c r="D37" s="18">
        <v>3281</v>
      </c>
      <c r="E37" s="16">
        <f t="shared" si="0"/>
        <v>1640.5</v>
      </c>
      <c r="F37" s="18">
        <v>1431.6172300000001</v>
      </c>
      <c r="G37" s="16">
        <f t="shared" si="1"/>
        <v>87.267127704968004</v>
      </c>
    </row>
    <row r="38" spans="1:7" ht="18.75" customHeight="1" x14ac:dyDescent="0.25">
      <c r="A38" s="5" t="s">
        <v>29</v>
      </c>
      <c r="B38" s="13" t="s">
        <v>66</v>
      </c>
      <c r="C38" s="18">
        <v>4348.8155699999998</v>
      </c>
      <c r="D38" s="18">
        <v>7105.5442899999998</v>
      </c>
      <c r="E38" s="16">
        <f t="shared" si="0"/>
        <v>3552.7721449999999</v>
      </c>
      <c r="F38" s="18">
        <v>7105.5442899999998</v>
      </c>
      <c r="G38" s="16">
        <f t="shared" si="1"/>
        <v>200</v>
      </c>
    </row>
    <row r="39" spans="1:7" ht="15.75" x14ac:dyDescent="0.25">
      <c r="A39" s="5" t="s">
        <v>30</v>
      </c>
      <c r="B39" s="13" t="s">
        <v>67</v>
      </c>
      <c r="C39" s="18">
        <v>131157.75357999999</v>
      </c>
      <c r="D39" s="18">
        <v>134503.06888000001</v>
      </c>
      <c r="E39" s="16">
        <f t="shared" si="0"/>
        <v>67251.534440000003</v>
      </c>
      <c r="F39" s="18">
        <v>59349.012490000001</v>
      </c>
      <c r="G39" s="16">
        <f t="shared" si="1"/>
        <v>88.249306107579713</v>
      </c>
    </row>
    <row r="40" spans="1:7" s="8" customFormat="1" ht="16.5" customHeight="1" x14ac:dyDescent="0.25">
      <c r="A40" s="7" t="s">
        <v>31</v>
      </c>
      <c r="B40" s="14" t="s">
        <v>68</v>
      </c>
      <c r="C40" s="19">
        <f>C41</f>
        <v>45307</v>
      </c>
      <c r="D40" s="15">
        <f>D41</f>
        <v>48307</v>
      </c>
      <c r="E40" s="15">
        <f t="shared" si="0"/>
        <v>24153.5</v>
      </c>
      <c r="F40" s="15">
        <f t="shared" ref="F40" si="4">F41</f>
        <v>23729.142</v>
      </c>
      <c r="G40" s="15">
        <f t="shared" si="1"/>
        <v>98.243078642846797</v>
      </c>
    </row>
    <row r="41" spans="1:7" ht="15.75" x14ac:dyDescent="0.25">
      <c r="A41" s="5" t="s">
        <v>32</v>
      </c>
      <c r="B41" s="13" t="s">
        <v>69</v>
      </c>
      <c r="C41" s="18">
        <v>45307</v>
      </c>
      <c r="D41" s="18">
        <v>48307</v>
      </c>
      <c r="E41" s="16">
        <f t="shared" si="0"/>
        <v>24153.5</v>
      </c>
      <c r="F41" s="18">
        <v>23729.142</v>
      </c>
      <c r="G41" s="16">
        <f t="shared" si="1"/>
        <v>98.243078642846797</v>
      </c>
    </row>
    <row r="42" spans="1:7" s="8" customFormat="1" ht="15.75" x14ac:dyDescent="0.25">
      <c r="A42" s="7" t="s">
        <v>33</v>
      </c>
      <c r="B42" s="12" t="s">
        <v>70</v>
      </c>
      <c r="C42" s="19">
        <f>C43+C44</f>
        <v>5480</v>
      </c>
      <c r="D42" s="15">
        <f>SUM(D43:D44)</f>
        <v>5480</v>
      </c>
      <c r="E42" s="15">
        <f t="shared" si="0"/>
        <v>2740</v>
      </c>
      <c r="F42" s="15">
        <f>SUM(F43:F44)</f>
        <v>2208.2563500000001</v>
      </c>
      <c r="G42" s="15">
        <f t="shared" si="1"/>
        <v>80.593297445255473</v>
      </c>
    </row>
    <row r="43" spans="1:7" ht="15.75" x14ac:dyDescent="0.25">
      <c r="A43" s="5" t="s">
        <v>34</v>
      </c>
      <c r="B43" s="13" t="s">
        <v>71</v>
      </c>
      <c r="C43" s="18">
        <v>4200</v>
      </c>
      <c r="D43" s="18">
        <v>4200</v>
      </c>
      <c r="E43" s="16">
        <f t="shared" si="0"/>
        <v>2100</v>
      </c>
      <c r="F43" s="18">
        <v>1749.9825000000001</v>
      </c>
      <c r="G43" s="16">
        <f t="shared" si="1"/>
        <v>83.332499999999996</v>
      </c>
    </row>
    <row r="44" spans="1:7" ht="17.25" customHeight="1" x14ac:dyDescent="0.25">
      <c r="A44" s="5" t="s">
        <v>35</v>
      </c>
      <c r="B44" s="13" t="s">
        <v>72</v>
      </c>
      <c r="C44" s="18">
        <v>1280</v>
      </c>
      <c r="D44" s="18">
        <v>1280</v>
      </c>
      <c r="E44" s="16">
        <f t="shared" si="0"/>
        <v>640</v>
      </c>
      <c r="F44" s="18">
        <v>458.27384999999998</v>
      </c>
      <c r="G44" s="16">
        <f t="shared" si="1"/>
        <v>71.605289062500006</v>
      </c>
    </row>
    <row r="45" spans="1:7" s="8" customFormat="1" ht="42.75" x14ac:dyDescent="0.25">
      <c r="A45" s="7" t="s">
        <v>36</v>
      </c>
      <c r="B45" s="12" t="s">
        <v>73</v>
      </c>
      <c r="C45" s="19">
        <f>C46+C47</f>
        <v>101873</v>
      </c>
      <c r="D45" s="15">
        <f>SUM(D46:D47)</f>
        <v>104473</v>
      </c>
      <c r="E45" s="15">
        <f t="shared" si="0"/>
        <v>52236.5</v>
      </c>
      <c r="F45" s="15">
        <f>SUM(F46:F47)</f>
        <v>54090.1</v>
      </c>
      <c r="G45" s="15">
        <f t="shared" si="1"/>
        <v>103.54847663989739</v>
      </c>
    </row>
    <row r="46" spans="1:7" ht="49.5" customHeight="1" x14ac:dyDescent="0.25">
      <c r="A46" s="5" t="s">
        <v>37</v>
      </c>
      <c r="B46" s="13" t="s">
        <v>74</v>
      </c>
      <c r="C46" s="18">
        <v>101873</v>
      </c>
      <c r="D46" s="18">
        <v>101873</v>
      </c>
      <c r="E46" s="16">
        <f t="shared" si="0"/>
        <v>50936.5</v>
      </c>
      <c r="F46" s="18">
        <v>53890.1</v>
      </c>
      <c r="G46" s="16">
        <f t="shared" si="1"/>
        <v>105.79859236500349</v>
      </c>
    </row>
    <row r="47" spans="1:7" ht="15.75" x14ac:dyDescent="0.25">
      <c r="A47" s="5" t="s">
        <v>38</v>
      </c>
      <c r="B47" s="13" t="s">
        <v>75</v>
      </c>
      <c r="C47" s="18"/>
      <c r="D47" s="18">
        <v>2600</v>
      </c>
      <c r="E47" s="16">
        <f t="shared" si="0"/>
        <v>1300</v>
      </c>
      <c r="F47" s="18">
        <v>200</v>
      </c>
      <c r="G47" s="16">
        <f t="shared" si="1"/>
        <v>15.384615384615385</v>
      </c>
    </row>
    <row r="48" spans="1:7" s="8" customFormat="1" ht="15.75" x14ac:dyDescent="0.25">
      <c r="A48" s="7" t="s">
        <v>39</v>
      </c>
      <c r="B48" s="12"/>
      <c r="C48" s="17">
        <f>C5+C12+C14+C16+C21+C26+C28+C34+C36+C40+C42+C45</f>
        <v>2156121.2807300002</v>
      </c>
      <c r="D48" s="15">
        <f>D45+D42+D40+D36+D34+D28+D21+D16+D14+D12+D5+D26</f>
        <v>2329782.71209</v>
      </c>
      <c r="E48" s="15">
        <f t="shared" si="0"/>
        <v>1164891.356045</v>
      </c>
      <c r="F48" s="15">
        <f t="shared" ref="F48" si="5">F45+F42+F40+F36+F34+F28+F21+F16+F14+F12+F5+F26</f>
        <v>1111756.9934</v>
      </c>
      <c r="G48" s="15">
        <f t="shared" si="1"/>
        <v>95.438685129796141</v>
      </c>
    </row>
    <row r="49" spans="3:3" ht="15.75" x14ac:dyDescent="0.25">
      <c r="C49" s="10"/>
    </row>
    <row r="50" spans="3:3" ht="15.75" x14ac:dyDescent="0.25">
      <c r="C50" s="11"/>
    </row>
  </sheetData>
  <mergeCells count="2">
    <mergeCell ref="A1:G1"/>
    <mergeCell ref="F3:G3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2023-07-12T10:15:38Z</dcterms:modified>
</cp:coreProperties>
</file>