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09F8DF3-C51C-4954-B224-E01B9AB589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" i="1"/>
  <c r="E5" i="1"/>
  <c r="F34" i="1" l="1"/>
  <c r="F32" i="1"/>
  <c r="F10" i="1"/>
  <c r="F7" i="1"/>
  <c r="C45" i="1"/>
  <c r="D34" i="1"/>
  <c r="D32" i="1"/>
  <c r="D10" i="1"/>
  <c r="D7" i="1"/>
  <c r="F44" i="1" l="1"/>
  <c r="F41" i="1"/>
  <c r="F39" i="1"/>
  <c r="F35" i="1"/>
  <c r="F33" i="1"/>
  <c r="F27" i="1"/>
  <c r="F25" i="1"/>
  <c r="F20" i="1"/>
  <c r="F15" i="1"/>
  <c r="F13" i="1"/>
  <c r="F11" i="1"/>
  <c r="F5" i="1"/>
  <c r="D44" i="1"/>
  <c r="D41" i="1"/>
  <c r="D39" i="1"/>
  <c r="D35" i="1"/>
  <c r="D33" i="1"/>
  <c r="D27" i="1"/>
  <c r="D25" i="1"/>
  <c r="D20" i="1"/>
  <c r="D15" i="1"/>
  <c r="D13" i="1"/>
  <c r="D11" i="1"/>
  <c r="D6" i="1"/>
  <c r="D5" i="1" l="1"/>
  <c r="F47" i="1"/>
  <c r="G5" i="1"/>
  <c r="C44" i="1"/>
  <c r="C41" i="1"/>
  <c r="C39" i="1"/>
  <c r="C35" i="1"/>
  <c r="C33" i="1"/>
  <c r="C27" i="1"/>
  <c r="C25" i="1"/>
  <c r="C20" i="1"/>
  <c r="C15" i="1"/>
  <c r="C5" i="1"/>
  <c r="C11" i="1"/>
  <c r="C13" i="1"/>
  <c r="G23" i="1"/>
  <c r="C47" i="1" l="1"/>
  <c r="G46" i="1"/>
  <c r="G26" i="1" l="1"/>
  <c r="G25" i="1" l="1"/>
  <c r="G39" i="1"/>
  <c r="G30" i="1" l="1"/>
  <c r="G9" i="1"/>
  <c r="G10" i="1"/>
  <c r="G45" i="1"/>
  <c r="G43" i="1"/>
  <c r="G42" i="1"/>
  <c r="G40" i="1"/>
  <c r="G38" i="1"/>
  <c r="G37" i="1"/>
  <c r="G36" i="1"/>
  <c r="G34" i="1"/>
  <c r="G32" i="1"/>
  <c r="G31" i="1"/>
  <c r="G29" i="1"/>
  <c r="G28" i="1"/>
  <c r="G24" i="1"/>
  <c r="G22" i="1"/>
  <c r="G21" i="1"/>
  <c r="G19" i="1"/>
  <c r="G18" i="1"/>
  <c r="G17" i="1"/>
  <c r="G16" i="1"/>
  <c r="G14" i="1"/>
  <c r="G12" i="1"/>
  <c r="G7" i="1"/>
  <c r="G6" i="1"/>
  <c r="G44" i="1" l="1"/>
  <c r="G33" i="1"/>
  <c r="D47" i="1"/>
  <c r="G20" i="1"/>
  <c r="G13" i="1"/>
  <c r="G11" i="1"/>
  <c r="G41" i="1"/>
  <c r="G15" i="1"/>
  <c r="G35" i="1"/>
  <c r="G47" i="1" l="1"/>
  <c r="G27" i="1"/>
</calcChain>
</file>

<file path=xl/sharedStrings.xml><?xml version="1.0" encoding="utf-8"?>
<sst xmlns="http://schemas.openxmlformats.org/spreadsheetml/2006/main" count="94" uniqueCount="94">
  <si>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</si>
  <si>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</si>
  <si>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</si>
  <si>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</si>
  <si>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</si>
  <si>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</si>
  <si>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</si>
  <si>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</si>
  <si>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</si>
  <si>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</si>
  <si>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</si>
  <si>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</si>
  <si>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</si>
  <si>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</si>
  <si>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</si>
  <si>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</si>
  <si>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</si>
  <si>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</si>
  <si>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</si>
  <si>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</si>
  <si>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</si>
  <si>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</si>
  <si>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</si>
  <si>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</si>
  <si>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</si>
  <si>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</si>
  <si>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</si>
  <si>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</si>
  <si>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</si>
  <si>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</si>
  <si>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</si>
  <si>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</si>
  <si>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</si>
  <si>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</si>
  <si>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</si>
  <si>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</si>
  <si>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</si>
  <si>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</si>
  <si>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</si>
  <si>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</si>
  <si>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</si>
  <si>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</si>
  <si>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</si>
  <si>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</si>
  <si>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</si>
  <si>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</si>
  <si>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</si>
  <si>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</si>
  <si>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</si>
  <si>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</si>
  <si>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</si>
  <si>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</si>
  <si>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</si>
  <si>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</si>
  <si>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</si>
  <si>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</si>
  <si>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</si>
  <si>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</si>
  <si>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</si>
  <si>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</si>
  <si>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</si>
  <si>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</si>
  <si>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</si>
  <si>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</si>
  <si>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</si>
  <si>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</si>
  <si>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</si>
  <si>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</si>
  <si>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</si>
  <si>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</si>
  <si>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</si>
  <si>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</si>
  <si>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</si>
  <si>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</si>
  <si>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</si>
  <si>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</si>
  <si>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</si>
  <si>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</si>
  <si>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</si>
  <si>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</si>
  <si>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</si>
  <si>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</si>
  <si>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</si>
  <si>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</si>
  <si>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</si>
  <si>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</si>
  <si>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</si>
  <si>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</si>
  <si>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</si>
  <si>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</si>
  <si>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</si>
  <si>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Текущий план на 3 квартал 2021 года</t>
  </si>
  <si>
    <t>Отчет за 3 квартал 2021  года</t>
  </si>
  <si>
    <t>Сведения об исполнении бюджета муниципального района Мелеузовский район Республики Башкортостан за 3 квартал 2021 года по расходам, в разрезе разделов и подразделов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</si>
</sst>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/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shrinkToFit="1"/>
    </xf>
    <xf numFmtId="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0" fillId="0" borderId="0" xfId="0" applyNumberFormat="1" applyFill="1"/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topLeftCell="A5" zoomScale="60" zoomScaleNormal="91" workbookViewId="0">
      <selection activeCell="E46" sqref="E46:E47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9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24" t="s">
        <v>93</v>
      </c>
      <c r="B1" s="24"/>
      <c r="C1" s="24"/>
      <c r="D1" s="24"/>
      <c r="E1" s="24"/>
      <c r="F1" s="24"/>
      <c r="G1" s="24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5" t="s">
        <v>0</v>
      </c>
      <c r="G3" s="26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91</v>
      </c>
      <c r="F4" s="6" t="s">
        <v>92</v>
      </c>
      <c r="G4" s="6" t="s">
        <v>1</v>
      </c>
    </row>
    <row r="5" spans="1:7" s="9" customFormat="1" ht="15.75" x14ac:dyDescent="0.25">
      <c r="A5" s="7" t="s">
        <v>3</v>
      </c>
      <c r="B5" s="10" t="s">
        <v>41</v>
      </c>
      <c r="C5" s="14">
        <f>C6+C7+C8+C9+C10</f>
        <v>130018.6</v>
      </c>
      <c r="D5" s="21">
        <f>D6+D7+D9+D10+D8</f>
        <v>140922.40753999999</v>
      </c>
      <c r="E5" s="16">
        <f>D5*0.75</f>
        <v>105691.80565499999</v>
      </c>
      <c r="F5" s="21">
        <f>F6+F7+F9+F10+F8</f>
        <v>77296.1826</v>
      </c>
      <c r="G5" s="16">
        <f>F5/E5*100</f>
        <v>73.133562361788762</v>
      </c>
    </row>
    <row r="6" spans="1:7" ht="47.25" customHeight="1" x14ac:dyDescent="0.25">
      <c r="A6" s="5" t="s">
        <v>4</v>
      </c>
      <c r="B6" s="8" t="s">
        <v>79</v>
      </c>
      <c r="C6" s="17">
        <v>4548</v>
      </c>
      <c r="D6" s="22">
        <f>4548</f>
        <v>4548</v>
      </c>
      <c r="E6" s="16">
        <f>D6*0.75</f>
        <v>3411</v>
      </c>
      <c r="F6" s="22">
        <v>2663.4240799999998</v>
      </c>
      <c r="G6" s="19">
        <f t="shared" ref="G6:G47" si="0">F6/E6*100</f>
        <v>78.08337965406038</v>
      </c>
    </row>
    <row r="7" spans="1:7" ht="45.75" customHeight="1" x14ac:dyDescent="0.25">
      <c r="A7" s="5" t="s">
        <v>5</v>
      </c>
      <c r="B7" s="8" t="s">
        <v>42</v>
      </c>
      <c r="C7" s="17">
        <v>97318</v>
      </c>
      <c r="D7" s="22">
        <f>83399.84684+18410</f>
        <v>101809.84684</v>
      </c>
      <c r="E7" s="16">
        <f t="shared" ref="E7:E47" si="1">D7*0.75</f>
        <v>76357.385129999995</v>
      </c>
      <c r="F7" s="22">
        <f>45099.19807+10623.89582</f>
        <v>55723.093889999996</v>
      </c>
      <c r="G7" s="19">
        <f t="shared" si="0"/>
        <v>72.97669216295229</v>
      </c>
    </row>
    <row r="8" spans="1:7" ht="15.75" customHeight="1" x14ac:dyDescent="0.25">
      <c r="A8" s="5" t="s">
        <v>86</v>
      </c>
      <c r="B8" s="8" t="s">
        <v>85</v>
      </c>
      <c r="C8" s="17">
        <v>44.8</v>
      </c>
      <c r="D8" s="22">
        <v>44.8</v>
      </c>
      <c r="E8" s="16">
        <f t="shared" si="1"/>
        <v>33.599999999999994</v>
      </c>
      <c r="F8" s="22"/>
      <c r="G8" s="19"/>
    </row>
    <row r="9" spans="1:7" ht="15.75" x14ac:dyDescent="0.25">
      <c r="A9" s="5" t="s">
        <v>6</v>
      </c>
      <c r="B9" s="8" t="s">
        <v>43</v>
      </c>
      <c r="C9" s="17">
        <v>800</v>
      </c>
      <c r="D9" s="22">
        <v>800</v>
      </c>
      <c r="E9" s="16">
        <f t="shared" si="1"/>
        <v>600</v>
      </c>
      <c r="F9" s="22"/>
      <c r="G9" s="19">
        <f t="shared" si="0"/>
        <v>0</v>
      </c>
    </row>
    <row r="10" spans="1:7" ht="21" customHeight="1" x14ac:dyDescent="0.25">
      <c r="A10" s="5" t="s">
        <v>7</v>
      </c>
      <c r="B10" s="8" t="s">
        <v>44</v>
      </c>
      <c r="C10" s="17">
        <v>27307.8</v>
      </c>
      <c r="D10" s="22">
        <f>24467.92528+9251.83542</f>
        <v>33719.760699999999</v>
      </c>
      <c r="E10" s="16">
        <f t="shared" si="1"/>
        <v>25289.820524999999</v>
      </c>
      <c r="F10" s="22">
        <f>14423.72438+4485.94025</f>
        <v>18909.664629999999</v>
      </c>
      <c r="G10" s="19">
        <f t="shared" si="0"/>
        <v>74.771841940542998</v>
      </c>
    </row>
    <row r="11" spans="1:7" s="9" customFormat="1" ht="15.75" x14ac:dyDescent="0.25">
      <c r="A11" s="7" t="s">
        <v>8</v>
      </c>
      <c r="B11" s="10" t="s">
        <v>45</v>
      </c>
      <c r="C11" s="14">
        <f>C12</f>
        <v>2282.3000000000002</v>
      </c>
      <c r="D11" s="21">
        <f>D12</f>
        <v>2265.1</v>
      </c>
      <c r="E11" s="16">
        <f t="shared" si="1"/>
        <v>1698.8249999999998</v>
      </c>
      <c r="F11" s="21">
        <f>F12</f>
        <v>1698.825</v>
      </c>
      <c r="G11" s="16">
        <f t="shared" si="0"/>
        <v>100.00000000000003</v>
      </c>
    </row>
    <row r="12" spans="1:7" ht="21" customHeight="1" x14ac:dyDescent="0.25">
      <c r="A12" s="5" t="s">
        <v>9</v>
      </c>
      <c r="B12" s="8" t="s">
        <v>46</v>
      </c>
      <c r="C12" s="17">
        <v>2282.3000000000002</v>
      </c>
      <c r="D12" s="22">
        <v>2265.1</v>
      </c>
      <c r="E12" s="16">
        <f t="shared" si="1"/>
        <v>1698.8249999999998</v>
      </c>
      <c r="F12" s="22">
        <v>1698.825</v>
      </c>
      <c r="G12" s="19">
        <f t="shared" si="0"/>
        <v>100.00000000000003</v>
      </c>
    </row>
    <row r="13" spans="1:7" s="9" customFormat="1" ht="33" customHeight="1" x14ac:dyDescent="0.25">
      <c r="A13" s="7" t="s">
        <v>10</v>
      </c>
      <c r="B13" s="10" t="s">
        <v>47</v>
      </c>
      <c r="C13" s="14">
        <f>C14</f>
        <v>4788</v>
      </c>
      <c r="D13" s="21">
        <f>D14</f>
        <v>4912</v>
      </c>
      <c r="E13" s="16">
        <f t="shared" si="1"/>
        <v>3684</v>
      </c>
      <c r="F13" s="21">
        <f>F14</f>
        <v>2676.2134299999998</v>
      </c>
      <c r="G13" s="16">
        <f t="shared" si="0"/>
        <v>72.644229913137892</v>
      </c>
    </row>
    <row r="14" spans="1:7" ht="38.25" customHeight="1" x14ac:dyDescent="0.25">
      <c r="A14" s="5" t="s">
        <v>90</v>
      </c>
      <c r="B14" s="8" t="s">
        <v>89</v>
      </c>
      <c r="C14" s="17">
        <v>4788</v>
      </c>
      <c r="D14" s="22">
        <v>4912</v>
      </c>
      <c r="E14" s="16">
        <f t="shared" si="1"/>
        <v>3684</v>
      </c>
      <c r="F14" s="22">
        <v>2676.2134299999998</v>
      </c>
      <c r="G14" s="19">
        <f t="shared" si="0"/>
        <v>72.644229913137892</v>
      </c>
    </row>
    <row r="15" spans="1:7" s="9" customFormat="1" ht="18.75" customHeight="1" x14ac:dyDescent="0.25">
      <c r="A15" s="7" t="s">
        <v>11</v>
      </c>
      <c r="B15" s="10" t="s">
        <v>48</v>
      </c>
      <c r="C15" s="14">
        <f>C16+C17+C18+C19</f>
        <v>127010.3</v>
      </c>
      <c r="D15" s="21">
        <f>SUM(D16:D19)</f>
        <v>223977.28388999999</v>
      </c>
      <c r="E15" s="16">
        <f t="shared" si="1"/>
        <v>167982.9629175</v>
      </c>
      <c r="F15" s="21">
        <f>SUM(F16:F19)</f>
        <v>110712.24069999999</v>
      </c>
      <c r="G15" s="16">
        <f t="shared" si="0"/>
        <v>65.906826964573256</v>
      </c>
    </row>
    <row r="16" spans="1:7" ht="17.25" customHeight="1" x14ac:dyDescent="0.25">
      <c r="A16" s="5" t="s">
        <v>12</v>
      </c>
      <c r="B16" s="8" t="s">
        <v>49</v>
      </c>
      <c r="C16" s="17">
        <v>8699.2999999999993</v>
      </c>
      <c r="D16" s="22">
        <v>8699.2999999999993</v>
      </c>
      <c r="E16" s="16">
        <f t="shared" si="1"/>
        <v>6524.4749999999995</v>
      </c>
      <c r="F16" s="22">
        <v>3922.8470000000002</v>
      </c>
      <c r="G16" s="19">
        <f t="shared" si="0"/>
        <v>60.125098187976825</v>
      </c>
    </row>
    <row r="17" spans="1:7" ht="15.75" x14ac:dyDescent="0.25">
      <c r="A17" s="5" t="s">
        <v>13</v>
      </c>
      <c r="B17" s="8" t="s">
        <v>50</v>
      </c>
      <c r="C17" s="17">
        <v>700</v>
      </c>
      <c r="D17" s="22">
        <v>5700</v>
      </c>
      <c r="E17" s="16">
        <f t="shared" si="1"/>
        <v>4275</v>
      </c>
      <c r="F17" s="22">
        <v>1693.86463</v>
      </c>
      <c r="G17" s="19">
        <f t="shared" si="0"/>
        <v>39.62256444444445</v>
      </c>
    </row>
    <row r="18" spans="1:7" ht="19.5" customHeight="1" x14ac:dyDescent="0.25">
      <c r="A18" s="5" t="s">
        <v>14</v>
      </c>
      <c r="B18" s="8" t="s">
        <v>51</v>
      </c>
      <c r="C18" s="17">
        <v>102306.1</v>
      </c>
      <c r="D18" s="22">
        <v>186391.51412000001</v>
      </c>
      <c r="E18" s="16">
        <f t="shared" si="1"/>
        <v>139793.63559000002</v>
      </c>
      <c r="F18" s="22">
        <v>98957.168309999994</v>
      </c>
      <c r="G18" s="19">
        <f t="shared" si="0"/>
        <v>70.78803544406766</v>
      </c>
    </row>
    <row r="19" spans="1:7" ht="17.25" customHeight="1" x14ac:dyDescent="0.25">
      <c r="A19" s="5" t="s">
        <v>15</v>
      </c>
      <c r="B19" s="8" t="s">
        <v>52</v>
      </c>
      <c r="C19" s="17">
        <v>15304.9</v>
      </c>
      <c r="D19" s="22">
        <v>23186.46977</v>
      </c>
      <c r="E19" s="16">
        <f t="shared" si="1"/>
        <v>17389.852327500001</v>
      </c>
      <c r="F19" s="22">
        <v>6138.3607599999996</v>
      </c>
      <c r="G19" s="19">
        <f t="shared" si="0"/>
        <v>35.298521484813911</v>
      </c>
    </row>
    <row r="20" spans="1:7" s="9" customFormat="1" ht="15.75" customHeight="1" x14ac:dyDescent="0.25">
      <c r="A20" s="7" t="s">
        <v>16</v>
      </c>
      <c r="B20" s="10" t="s">
        <v>53</v>
      </c>
      <c r="C20" s="14">
        <f>C21+C22+C23+C24</f>
        <v>170281</v>
      </c>
      <c r="D20" s="21">
        <f>D21+D22+D23+D24</f>
        <v>234483.65765000001</v>
      </c>
      <c r="E20" s="16">
        <f t="shared" si="1"/>
        <v>175862.74323750002</v>
      </c>
      <c r="F20" s="21">
        <f>F21+F22+F23+F24</f>
        <v>131679.51577</v>
      </c>
      <c r="G20" s="16">
        <f t="shared" si="0"/>
        <v>74.876300315734738</v>
      </c>
    </row>
    <row r="21" spans="1:7" ht="15.75" x14ac:dyDescent="0.25">
      <c r="A21" s="5" t="s">
        <v>17</v>
      </c>
      <c r="B21" s="8" t="s">
        <v>54</v>
      </c>
      <c r="C21" s="17">
        <v>1758.6</v>
      </c>
      <c r="D21" s="22">
        <v>4871.2354800000003</v>
      </c>
      <c r="E21" s="16">
        <f t="shared" si="1"/>
        <v>3653.4266100000004</v>
      </c>
      <c r="F21" s="22">
        <v>2815.9850499999998</v>
      </c>
      <c r="G21" s="19">
        <f t="shared" si="0"/>
        <v>77.077914807217098</v>
      </c>
    </row>
    <row r="22" spans="1:7" ht="15.75" x14ac:dyDescent="0.25">
      <c r="A22" s="5" t="s">
        <v>18</v>
      </c>
      <c r="B22" s="8" t="s">
        <v>55</v>
      </c>
      <c r="C22" s="17">
        <v>27550.2</v>
      </c>
      <c r="D22" s="22">
        <v>64970.725279999999</v>
      </c>
      <c r="E22" s="16">
        <f t="shared" si="1"/>
        <v>48728.043959999995</v>
      </c>
      <c r="F22" s="22">
        <v>28080.666990000002</v>
      </c>
      <c r="G22" s="19">
        <f t="shared" si="0"/>
        <v>57.627322395807504</v>
      </c>
    </row>
    <row r="23" spans="1:7" ht="15.75" x14ac:dyDescent="0.25">
      <c r="A23" s="5" t="s">
        <v>19</v>
      </c>
      <c r="B23" s="8" t="s">
        <v>56</v>
      </c>
      <c r="C23" s="17">
        <v>132872.20000000001</v>
      </c>
      <c r="D23" s="22">
        <v>156541.69688999999</v>
      </c>
      <c r="E23" s="16">
        <f t="shared" si="1"/>
        <v>117406.27266749999</v>
      </c>
      <c r="F23" s="22">
        <v>94707.863729999997</v>
      </c>
      <c r="G23" s="19">
        <f t="shared" ref="G23" si="2">F23/E23*100</f>
        <v>80.666783450503587</v>
      </c>
    </row>
    <row r="24" spans="1:7" ht="30" x14ac:dyDescent="0.25">
      <c r="A24" s="5" t="s">
        <v>87</v>
      </c>
      <c r="B24" s="8" t="s">
        <v>88</v>
      </c>
      <c r="C24" s="17">
        <v>8100</v>
      </c>
      <c r="D24" s="22">
        <v>8100</v>
      </c>
      <c r="E24" s="16">
        <f t="shared" si="1"/>
        <v>6075</v>
      </c>
      <c r="F24" s="22">
        <v>6075</v>
      </c>
      <c r="G24" s="19">
        <f t="shared" si="0"/>
        <v>100</v>
      </c>
    </row>
    <row r="25" spans="1:7" s="9" customFormat="1" ht="21" customHeight="1" x14ac:dyDescent="0.25">
      <c r="A25" s="7" t="s">
        <v>81</v>
      </c>
      <c r="B25" s="10" t="s">
        <v>83</v>
      </c>
      <c r="C25" s="14">
        <f>C26</f>
        <v>1847</v>
      </c>
      <c r="D25" s="21">
        <f>D26</f>
        <v>10237.177</v>
      </c>
      <c r="E25" s="16">
        <f t="shared" si="1"/>
        <v>7677.8827499999998</v>
      </c>
      <c r="F25" s="21">
        <f t="shared" ref="F25" si="3">F26</f>
        <v>4224.3207199999997</v>
      </c>
      <c r="G25" s="16">
        <f t="shared" si="0"/>
        <v>55.019343972138671</v>
      </c>
    </row>
    <row r="26" spans="1:7" ht="21" customHeight="1" x14ac:dyDescent="0.25">
      <c r="A26" s="5" t="s">
        <v>82</v>
      </c>
      <c r="B26" s="8" t="s">
        <v>84</v>
      </c>
      <c r="C26" s="17">
        <v>1847</v>
      </c>
      <c r="D26" s="22">
        <v>10237.177</v>
      </c>
      <c r="E26" s="16">
        <f t="shared" si="1"/>
        <v>7677.8827499999998</v>
      </c>
      <c r="F26" s="22">
        <v>4224.3207199999997</v>
      </c>
      <c r="G26" s="20">
        <f t="shared" si="0"/>
        <v>55.019343972138671</v>
      </c>
    </row>
    <row r="27" spans="1:7" s="9" customFormat="1" ht="15.75" x14ac:dyDescent="0.25">
      <c r="A27" s="7" t="s">
        <v>20</v>
      </c>
      <c r="B27" s="10" t="s">
        <v>57</v>
      </c>
      <c r="C27" s="14">
        <f>C28+C29+C30+C31+C32</f>
        <v>1247176.0000000002</v>
      </c>
      <c r="D27" s="21">
        <f>SUM(D28:D32)</f>
        <v>1312972.0191600001</v>
      </c>
      <c r="E27" s="16">
        <f t="shared" si="1"/>
        <v>984729.01437000011</v>
      </c>
      <c r="F27" s="21">
        <f>SUM(F28:F32)</f>
        <v>977673.34106999997</v>
      </c>
      <c r="G27" s="16">
        <f t="shared" si="0"/>
        <v>99.283490869362254</v>
      </c>
    </row>
    <row r="28" spans="1:7" ht="15.75" x14ac:dyDescent="0.25">
      <c r="A28" s="5" t="s">
        <v>21</v>
      </c>
      <c r="B28" s="8" t="s">
        <v>58</v>
      </c>
      <c r="C28" s="17">
        <v>398843.4</v>
      </c>
      <c r="D28" s="22">
        <v>433718.44316000002</v>
      </c>
      <c r="E28" s="16">
        <f t="shared" si="1"/>
        <v>325288.83237000002</v>
      </c>
      <c r="F28" s="22">
        <v>332472.52036999998</v>
      </c>
      <c r="G28" s="19">
        <f t="shared" si="0"/>
        <v>102.20840289771427</v>
      </c>
    </row>
    <row r="29" spans="1:7" ht="15.75" x14ac:dyDescent="0.25">
      <c r="A29" s="5" t="s">
        <v>22</v>
      </c>
      <c r="B29" s="8" t="s">
        <v>59</v>
      </c>
      <c r="C29" s="17">
        <v>669783.69999999995</v>
      </c>
      <c r="D29" s="22">
        <v>690134.78653000004</v>
      </c>
      <c r="E29" s="16">
        <f t="shared" si="1"/>
        <v>517601.0898975</v>
      </c>
      <c r="F29" s="22">
        <v>512897.57866</v>
      </c>
      <c r="G29" s="19">
        <f t="shared" si="0"/>
        <v>99.0912864502601</v>
      </c>
    </row>
    <row r="30" spans="1:7" ht="15.75" x14ac:dyDescent="0.25">
      <c r="A30" s="11" t="s">
        <v>77</v>
      </c>
      <c r="B30" s="8" t="s">
        <v>78</v>
      </c>
      <c r="C30" s="17">
        <v>106616.8</v>
      </c>
      <c r="D30" s="22">
        <v>115056.68947</v>
      </c>
      <c r="E30" s="16">
        <f t="shared" si="1"/>
        <v>86292.517102500002</v>
      </c>
      <c r="F30" s="22">
        <v>86668.534390000001</v>
      </c>
      <c r="G30" s="19">
        <f t="shared" si="0"/>
        <v>100.43574727001341</v>
      </c>
    </row>
    <row r="31" spans="1:7" ht="19.5" customHeight="1" x14ac:dyDescent="0.25">
      <c r="A31" s="5" t="s">
        <v>23</v>
      </c>
      <c r="B31" s="8" t="s">
        <v>60</v>
      </c>
      <c r="C31" s="17">
        <v>32349.1</v>
      </c>
      <c r="D31" s="22">
        <v>33679.1</v>
      </c>
      <c r="E31" s="16">
        <f t="shared" si="1"/>
        <v>25259.324999999997</v>
      </c>
      <c r="F31" s="22">
        <v>22646.2048</v>
      </c>
      <c r="G31" s="19">
        <f t="shared" si="0"/>
        <v>89.6548296520196</v>
      </c>
    </row>
    <row r="32" spans="1:7" ht="20.25" customHeight="1" x14ac:dyDescent="0.25">
      <c r="A32" s="5" t="s">
        <v>24</v>
      </c>
      <c r="B32" s="8" t="s">
        <v>61</v>
      </c>
      <c r="C32" s="17">
        <v>39583</v>
      </c>
      <c r="D32" s="22">
        <f>24571.1984+15811.8016</f>
        <v>40383</v>
      </c>
      <c r="E32" s="16">
        <f t="shared" si="1"/>
        <v>30287.25</v>
      </c>
      <c r="F32" s="22">
        <f>15449.06483+7539.43802</f>
        <v>22988.502849999997</v>
      </c>
      <c r="G32" s="19">
        <f t="shared" si="0"/>
        <v>75.901585155469704</v>
      </c>
    </row>
    <row r="33" spans="1:7" s="9" customFormat="1" ht="15.75" x14ac:dyDescent="0.25">
      <c r="A33" s="7" t="s">
        <v>25</v>
      </c>
      <c r="B33" s="10" t="s">
        <v>62</v>
      </c>
      <c r="C33" s="14">
        <f>C34</f>
        <v>91651.199999999997</v>
      </c>
      <c r="D33" s="21">
        <f>D34</f>
        <v>105695.29999999999</v>
      </c>
      <c r="E33" s="16">
        <f t="shared" si="1"/>
        <v>79271.474999999991</v>
      </c>
      <c r="F33" s="21">
        <f>F34</f>
        <v>77521.05</v>
      </c>
      <c r="G33" s="16">
        <f t="shared" si="0"/>
        <v>97.791860186782202</v>
      </c>
    </row>
    <row r="34" spans="1:7" ht="15.75" x14ac:dyDescent="0.25">
      <c r="A34" s="5" t="s">
        <v>26</v>
      </c>
      <c r="B34" s="8" t="s">
        <v>63</v>
      </c>
      <c r="C34" s="17">
        <v>91651.199999999997</v>
      </c>
      <c r="D34" s="22">
        <f>105386.9+308.4</f>
        <v>105695.29999999999</v>
      </c>
      <c r="E34" s="16">
        <f t="shared" si="1"/>
        <v>79271.474999999991</v>
      </c>
      <c r="F34" s="22">
        <f>77424.95+96.1</f>
        <v>77521.05</v>
      </c>
      <c r="G34" s="19">
        <f t="shared" si="0"/>
        <v>97.791860186782202</v>
      </c>
    </row>
    <row r="35" spans="1:7" s="9" customFormat="1" ht="15.75" x14ac:dyDescent="0.25">
      <c r="A35" s="7" t="s">
        <v>27</v>
      </c>
      <c r="B35" s="8" t="s">
        <v>64</v>
      </c>
      <c r="C35" s="17">
        <f>C36+C37+C38</f>
        <v>119220.4</v>
      </c>
      <c r="D35" s="21">
        <f>D36+D37+D38</f>
        <v>124113.55185999999</v>
      </c>
      <c r="E35" s="16">
        <f t="shared" si="1"/>
        <v>93085.163894999991</v>
      </c>
      <c r="F35" s="21">
        <f>F36+F37+F38</f>
        <v>84830.220410000009</v>
      </c>
      <c r="G35" s="19">
        <f t="shared" si="0"/>
        <v>91.131837620964433</v>
      </c>
    </row>
    <row r="36" spans="1:7" ht="15.75" x14ac:dyDescent="0.25">
      <c r="A36" s="5" t="s">
        <v>28</v>
      </c>
      <c r="B36" s="8" t="s">
        <v>65</v>
      </c>
      <c r="C36" s="17">
        <v>645</v>
      </c>
      <c r="D36" s="22">
        <v>1469.2578000000001</v>
      </c>
      <c r="E36" s="16">
        <f t="shared" si="1"/>
        <v>1101.94335</v>
      </c>
      <c r="F36" s="22">
        <v>413.36556999999999</v>
      </c>
      <c r="G36" s="19">
        <f t="shared" si="0"/>
        <v>37.512415679081869</v>
      </c>
    </row>
    <row r="37" spans="1:7" ht="18.75" customHeight="1" x14ac:dyDescent="0.25">
      <c r="A37" s="5" t="s">
        <v>29</v>
      </c>
      <c r="B37" s="8" t="s">
        <v>66</v>
      </c>
      <c r="C37" s="17">
        <v>2389.9</v>
      </c>
      <c r="D37" s="22">
        <v>3585.1</v>
      </c>
      <c r="E37" s="16">
        <f t="shared" si="1"/>
        <v>2688.8249999999998</v>
      </c>
      <c r="F37" s="22">
        <v>3585.1469999999999</v>
      </c>
      <c r="G37" s="19">
        <f t="shared" si="0"/>
        <v>133.33508130875012</v>
      </c>
    </row>
    <row r="38" spans="1:7" ht="15.75" x14ac:dyDescent="0.25">
      <c r="A38" s="5" t="s">
        <v>30</v>
      </c>
      <c r="B38" s="8" t="s">
        <v>67</v>
      </c>
      <c r="C38" s="17">
        <v>116185.5</v>
      </c>
      <c r="D38" s="22">
        <v>119059.19405999999</v>
      </c>
      <c r="E38" s="16">
        <f t="shared" si="1"/>
        <v>89294.395544999992</v>
      </c>
      <c r="F38" s="22">
        <v>80831.707840000003</v>
      </c>
      <c r="G38" s="19">
        <f t="shared" si="0"/>
        <v>90.522711248170978</v>
      </c>
    </row>
    <row r="39" spans="1:7" s="9" customFormat="1" ht="16.5" customHeight="1" x14ac:dyDescent="0.25">
      <c r="A39" s="7" t="s">
        <v>31</v>
      </c>
      <c r="B39" s="18" t="s">
        <v>68</v>
      </c>
      <c r="C39" s="14">
        <f>C40</f>
        <v>41996</v>
      </c>
      <c r="D39" s="21">
        <f>D40</f>
        <v>62929</v>
      </c>
      <c r="E39" s="16">
        <f t="shared" si="1"/>
        <v>47196.75</v>
      </c>
      <c r="F39" s="21">
        <f t="shared" ref="F39" si="4">F40</f>
        <v>42193.737000000001</v>
      </c>
      <c r="G39" s="16">
        <f t="shared" si="0"/>
        <v>89.39966629058145</v>
      </c>
    </row>
    <row r="40" spans="1:7" ht="15.75" x14ac:dyDescent="0.25">
      <c r="A40" s="5" t="s">
        <v>32</v>
      </c>
      <c r="B40" s="8" t="s">
        <v>69</v>
      </c>
      <c r="C40" s="17">
        <v>41996</v>
      </c>
      <c r="D40" s="22">
        <v>62929</v>
      </c>
      <c r="E40" s="16">
        <f t="shared" si="1"/>
        <v>47196.75</v>
      </c>
      <c r="F40" s="22">
        <v>42193.737000000001</v>
      </c>
      <c r="G40" s="19">
        <f t="shared" si="0"/>
        <v>89.39966629058145</v>
      </c>
    </row>
    <row r="41" spans="1:7" s="9" customFormat="1" ht="15.75" x14ac:dyDescent="0.25">
      <c r="A41" s="7" t="s">
        <v>33</v>
      </c>
      <c r="B41" s="10" t="s">
        <v>70</v>
      </c>
      <c r="C41" s="14">
        <f>C42+C43</f>
        <v>4547</v>
      </c>
      <c r="D41" s="21">
        <f>D42+D43</f>
        <v>4547</v>
      </c>
      <c r="E41" s="16">
        <f t="shared" si="1"/>
        <v>3410.25</v>
      </c>
      <c r="F41" s="21">
        <f>F42+F43</f>
        <v>2836.8332799999998</v>
      </c>
      <c r="G41" s="16">
        <f t="shared" si="0"/>
        <v>83.185493145663798</v>
      </c>
    </row>
    <row r="42" spans="1:7" ht="15.75" x14ac:dyDescent="0.25">
      <c r="A42" s="5" t="s">
        <v>34</v>
      </c>
      <c r="B42" s="8" t="s">
        <v>71</v>
      </c>
      <c r="C42" s="17">
        <v>3500</v>
      </c>
      <c r="D42" s="22">
        <v>3500</v>
      </c>
      <c r="E42" s="16">
        <f t="shared" si="1"/>
        <v>2625</v>
      </c>
      <c r="F42" s="22">
        <v>2333.3332799999998</v>
      </c>
      <c r="G42" s="19">
        <f t="shared" si="0"/>
        <v>88.88888685714285</v>
      </c>
    </row>
    <row r="43" spans="1:7" ht="17.25" customHeight="1" x14ac:dyDescent="0.25">
      <c r="A43" s="5" t="s">
        <v>35</v>
      </c>
      <c r="B43" s="8" t="s">
        <v>72</v>
      </c>
      <c r="C43" s="17">
        <v>1047</v>
      </c>
      <c r="D43" s="22">
        <v>1047</v>
      </c>
      <c r="E43" s="16">
        <f t="shared" si="1"/>
        <v>785.25</v>
      </c>
      <c r="F43" s="22">
        <v>503.5</v>
      </c>
      <c r="G43" s="19">
        <f t="shared" si="0"/>
        <v>64.119707099649787</v>
      </c>
    </row>
    <row r="44" spans="1:7" s="9" customFormat="1" ht="42.75" x14ac:dyDescent="0.25">
      <c r="A44" s="7" t="s">
        <v>36</v>
      </c>
      <c r="B44" s="10" t="s">
        <v>73</v>
      </c>
      <c r="C44" s="14">
        <f>C45+C46</f>
        <v>65752</v>
      </c>
      <c r="D44" s="21">
        <f>D45+D46</f>
        <v>70252</v>
      </c>
      <c r="E44" s="16">
        <f t="shared" si="1"/>
        <v>52689</v>
      </c>
      <c r="F44" s="21">
        <f>F45+F46</f>
        <v>51642.1</v>
      </c>
      <c r="G44" s="16">
        <f t="shared" si="0"/>
        <v>98.013057753990395</v>
      </c>
    </row>
    <row r="45" spans="1:7" ht="49.5" customHeight="1" x14ac:dyDescent="0.25">
      <c r="A45" s="5" t="s">
        <v>37</v>
      </c>
      <c r="B45" s="8" t="s">
        <v>74</v>
      </c>
      <c r="C45" s="17">
        <f>65752</f>
        <v>65752</v>
      </c>
      <c r="D45" s="22">
        <v>65752</v>
      </c>
      <c r="E45" s="16">
        <f t="shared" si="1"/>
        <v>49314</v>
      </c>
      <c r="F45" s="22">
        <v>50142.1</v>
      </c>
      <c r="G45" s="19">
        <f t="shared" si="0"/>
        <v>101.67923916129294</v>
      </c>
    </row>
    <row r="46" spans="1:7" ht="15.75" x14ac:dyDescent="0.25">
      <c r="A46" s="5" t="s">
        <v>38</v>
      </c>
      <c r="B46" s="8" t="s">
        <v>75</v>
      </c>
      <c r="C46" s="17">
        <v>0</v>
      </c>
      <c r="D46" s="22">
        <v>4500</v>
      </c>
      <c r="E46" s="16">
        <f t="shared" si="1"/>
        <v>3375</v>
      </c>
      <c r="F46" s="22">
        <v>1500</v>
      </c>
      <c r="G46" s="19">
        <f t="shared" si="0"/>
        <v>44.444444444444443</v>
      </c>
    </row>
    <row r="47" spans="1:7" s="9" customFormat="1" ht="15.75" x14ac:dyDescent="0.25">
      <c r="A47" s="7" t="s">
        <v>39</v>
      </c>
      <c r="B47" s="10"/>
      <c r="C47" s="14">
        <f>C5+C11+C13+C15+C20+C25+C27+C33+C35+C39+C41+C44</f>
        <v>2006569.8</v>
      </c>
      <c r="D47" s="15">
        <f>D44+D41+D39+D35+D33+D27+D20+D15+D13+D11+D5+D25</f>
        <v>2297306.4971000003</v>
      </c>
      <c r="E47" s="16">
        <f t="shared" si="1"/>
        <v>1722979.8728250002</v>
      </c>
      <c r="F47" s="15">
        <f>F44+F41+F39+F35+F33+F27+F20+F15+F13+F11+F5+F25</f>
        <v>1564984.5799799997</v>
      </c>
      <c r="G47" s="16">
        <f t="shared" si="0"/>
        <v>90.830113843062406</v>
      </c>
    </row>
    <row r="48" spans="1:7" ht="15.75" x14ac:dyDescent="0.25">
      <c r="C48" s="12"/>
    </row>
    <row r="49" spans="3:6" ht="15.75" x14ac:dyDescent="0.25">
      <c r="C49" s="13"/>
      <c r="F49" s="23"/>
    </row>
  </sheetData>
  <mergeCells count="2">
    <mergeCell ref="A1:G1"/>
    <mergeCell ref="F3:G3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2022-01-14T09:47:35Z</dcterms:modified>
</cp:coreProperties>
</file>