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айон3" sheetId="3" r:id="rId1"/>
  </sheets>
  <calcPr calcId="152511"/>
</workbook>
</file>

<file path=xl/calcChain.xml><?xml version="1.0" encoding="utf-8"?>
<calcChain xmlns="http://schemas.openxmlformats.org/spreadsheetml/2006/main">
  <c r="C50" i="3" l="1"/>
  <c r="C52" i="3"/>
  <c r="B52" i="3"/>
  <c r="B50" i="3"/>
  <c r="C28" i="3"/>
  <c r="B28" i="3"/>
  <c r="C25" i="3"/>
  <c r="B25" i="3"/>
  <c r="C62" i="3" l="1"/>
  <c r="D64" i="3" l="1"/>
  <c r="C5" i="3"/>
  <c r="B24" i="3" l="1"/>
  <c r="D19" i="3" l="1"/>
  <c r="D9" i="3" l="1"/>
  <c r="C57" i="3" l="1"/>
  <c r="B57" i="3"/>
  <c r="D42" i="3" l="1"/>
  <c r="C23" i="3"/>
  <c r="B23" i="3"/>
  <c r="D24" i="3" l="1"/>
  <c r="D25" i="3"/>
  <c r="D26" i="3"/>
  <c r="D27" i="3"/>
  <c r="D28" i="3"/>
  <c r="D30" i="3"/>
  <c r="D23" i="3"/>
  <c r="C43" i="3"/>
  <c r="D43" i="3"/>
  <c r="B43" i="3"/>
  <c r="D18" i="3" l="1"/>
  <c r="D17" i="3" l="1"/>
  <c r="D16" i="3"/>
  <c r="D15" i="3"/>
  <c r="D14" i="3"/>
  <c r="D13" i="3"/>
  <c r="D11" i="3"/>
  <c r="D10" i="3"/>
  <c r="D8" i="3"/>
  <c r="D7" i="3"/>
  <c r="D6" i="3"/>
  <c r="D32" i="3"/>
  <c r="D37" i="3"/>
  <c r="D36" i="3"/>
  <c r="D35" i="3"/>
  <c r="D34" i="3"/>
  <c r="D41" i="3"/>
  <c r="D40" i="3"/>
  <c r="D39" i="3"/>
  <c r="D50" i="3"/>
  <c r="D49" i="3"/>
  <c r="D48" i="3"/>
  <c r="D47" i="3"/>
  <c r="D46" i="3"/>
  <c r="D52" i="3"/>
  <c r="D56" i="3"/>
  <c r="D55" i="3"/>
  <c r="D54" i="3"/>
  <c r="D61" i="3"/>
  <c r="D60" i="3"/>
  <c r="D58" i="3"/>
  <c r="D57" i="3" s="1"/>
  <c r="B5" i="3"/>
  <c r="C45" i="3"/>
  <c r="B45" i="3"/>
  <c r="C33" i="3"/>
  <c r="B33" i="3"/>
  <c r="D33" i="3" l="1"/>
  <c r="D45" i="3"/>
  <c r="D5" i="3"/>
  <c r="C20" i="3"/>
  <c r="B20" i="3"/>
  <c r="B62" i="3"/>
  <c r="D63" i="3"/>
  <c r="B38" i="3"/>
  <c r="C29" i="3"/>
  <c r="B29" i="3"/>
  <c r="C59" i="3"/>
  <c r="B59" i="3"/>
  <c r="C53" i="3"/>
  <c r="B53" i="3"/>
  <c r="C51" i="3"/>
  <c r="B51" i="3"/>
  <c r="C38" i="3"/>
  <c r="C31" i="3"/>
  <c r="B31" i="3"/>
  <c r="C65" i="3" l="1"/>
  <c r="C66" i="3" s="1"/>
  <c r="B65" i="3"/>
  <c r="B66" i="3" s="1"/>
  <c r="D29" i="3"/>
  <c r="D59" i="3"/>
  <c r="D31" i="3"/>
  <c r="D38" i="3"/>
  <c r="D62" i="3"/>
  <c r="D53" i="3"/>
  <c r="D51" i="3"/>
  <c r="D20" i="3"/>
  <c r="D65" i="3" l="1"/>
</calcChain>
</file>

<file path=xl/sharedStrings.xml><?xml version="1.0" encoding="utf-8"?>
<sst xmlns="http://schemas.openxmlformats.org/spreadsheetml/2006/main" count="68" uniqueCount="68">
  <si>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</si>
  <si>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</si>
  <si>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</si>
  <si>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</si>
  <si>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</si>
  <si>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</si>
  <si>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</si>
  <si>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</si>
  <si>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</si>
  <si>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</si>
  <si>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</si>
  <si>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</si>
  <si>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</si>
  <si>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</si>
  <si>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</si>
  <si>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</si>
  <si>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</si>
  <si>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</si>
  <si>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</si>
  <si>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</si>
  <si>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</si>
  <si>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</si>
  <si>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</si>
  <si>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</si>
  <si>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</si>
  <si>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</si>
  <si>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</si>
  <si>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</si>
  <si>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</si>
  <si>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</si>
  <si>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</si>
  <si>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</si>
  <si>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</si>
  <si>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</si>
  <si>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</si>
  <si>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</si>
  <si>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</si>
  <si>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</si>
  <si>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</si>
  <si>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</si>
  <si>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</si>
  <si>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</si>
  <si>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</si>
  <si>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</si>
  <si>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</si>
  <si>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</si>
  <si>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</si>
  <si>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</si>
  <si>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</si>
  <si>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</si>
  <si>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</si>
  <si>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</si>
  <si>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</si>
  <si>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</si>
  <si>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</si>
  <si>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</si>
  <si>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</si>
  <si>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</si>
  <si>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Акцизы по подакцизным товарам (продукции), производимым на территории Российской Федерации</t>
  </si>
  <si>
    <t>0703- Дополнительное образование детей</t>
  </si>
  <si>
    <t>0105 - Судебная система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</si>
  <si>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</si>
  <si>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</si>
  <si>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</si>
  <si>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План на 2021 год</t>
  </si>
  <si>
    <t>Отчет за текущий период 2021 года</t>
  </si>
  <si>
    <t>Задолженность и перерасчеты по отмененным налогам, сборам и иным обязательным платежам</t>
  </si>
  <si>
    <t>Отчет об исполнении  бюджета муниципального  района Мелеузовский район Республики Башкортостан за ноябрь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</si>
</sst>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2" fontId="2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topLeftCell="A64" zoomScaleNormal="100" workbookViewId="0">
      <selection activeCell="A74" sqref="A74"/>
    </sheetView>
  </sheetViews>
  <sheetFormatPr defaultColWidth="9.140625" defaultRowHeight="15" x14ac:dyDescent="0.25"/>
  <cols>
    <col min="1" max="1" width="84.140625" style="2" customWidth="1"/>
    <col min="2" max="2" width="15.85546875" style="1" customWidth="1"/>
    <col min="3" max="3" width="17.42578125" style="1" customWidth="1"/>
    <col min="4" max="4" width="15.140625" style="1" customWidth="1"/>
    <col min="5" max="5" width="13.140625" style="1" customWidth="1"/>
    <col min="6" max="16384" width="9.140625" style="1"/>
  </cols>
  <sheetData>
    <row r="1" spans="1:4" ht="39" customHeight="1" x14ac:dyDescent="0.25">
      <c r="A1" s="21" t="s">
        <v>67</v>
      </c>
      <c r="B1" s="21"/>
      <c r="C1" s="21"/>
      <c r="D1" s="21"/>
    </row>
    <row r="2" spans="1:4" x14ac:dyDescent="0.25">
      <c r="D2" s="3" t="s">
        <v>27</v>
      </c>
    </row>
    <row r="3" spans="1:4" ht="57" x14ac:dyDescent="0.25">
      <c r="A3" s="9" t="s">
        <v>0</v>
      </c>
      <c r="B3" s="10" t="s">
        <v>64</v>
      </c>
      <c r="C3" s="10" t="s">
        <v>65</v>
      </c>
      <c r="D3" s="10" t="s">
        <v>1</v>
      </c>
    </row>
    <row r="4" spans="1:4" s="6" customFormat="1" ht="15.75" x14ac:dyDescent="0.25">
      <c r="A4" s="5" t="s">
        <v>2</v>
      </c>
      <c r="B4" s="4"/>
      <c r="C4" s="4"/>
      <c r="D4" s="16"/>
    </row>
    <row r="5" spans="1:4" s="6" customFormat="1" ht="15.75" x14ac:dyDescent="0.25">
      <c r="A5" s="5" t="s">
        <v>3</v>
      </c>
      <c r="B5" s="13">
        <f>SUM(B6:B18)</f>
        <v>646443</v>
      </c>
      <c r="C5" s="13">
        <f>SUM(C6:C18)</f>
        <v>635941.56965999992</v>
      </c>
      <c r="D5" s="17">
        <f>C5/B5*100</f>
        <v>98.37550559910153</v>
      </c>
    </row>
    <row r="6" spans="1:4" ht="15.75" x14ac:dyDescent="0.25">
      <c r="A6" s="7" t="s">
        <v>4</v>
      </c>
      <c r="B6" s="14">
        <v>394220</v>
      </c>
      <c r="C6" s="14">
        <v>336268.88702000002</v>
      </c>
      <c r="D6" s="16">
        <f t="shared" ref="D6:D19" si="0">C6/B6*100</f>
        <v>85.299803921668101</v>
      </c>
    </row>
    <row r="7" spans="1:4" ht="31.5" x14ac:dyDescent="0.25">
      <c r="A7" s="7" t="s">
        <v>58</v>
      </c>
      <c r="B7" s="14">
        <v>23454</v>
      </c>
      <c r="C7" s="14">
        <v>21365.528450000002</v>
      </c>
      <c r="D7" s="16">
        <f t="shared" si="0"/>
        <v>91.095456851709727</v>
      </c>
    </row>
    <row r="8" spans="1:4" ht="15.75" x14ac:dyDescent="0.25">
      <c r="A8" s="7" t="s">
        <v>5</v>
      </c>
      <c r="B8" s="14">
        <v>129633</v>
      </c>
      <c r="C8" s="14">
        <v>169287.51670000001</v>
      </c>
      <c r="D8" s="16">
        <f t="shared" si="0"/>
        <v>130.58983183294376</v>
      </c>
    </row>
    <row r="9" spans="1:4" ht="15.75" x14ac:dyDescent="0.25">
      <c r="A9" s="7" t="s">
        <v>6</v>
      </c>
      <c r="B9" s="14">
        <v>9407</v>
      </c>
      <c r="C9" s="14">
        <v>8953.9277700000002</v>
      </c>
      <c r="D9" s="16">
        <f t="shared" si="0"/>
        <v>95.18366928882746</v>
      </c>
    </row>
    <row r="10" spans="1:4" ht="15.75" x14ac:dyDescent="0.25">
      <c r="A10" s="7" t="s">
        <v>28</v>
      </c>
      <c r="B10" s="14">
        <v>1820</v>
      </c>
      <c r="C10" s="14">
        <v>2785.6494299999999</v>
      </c>
      <c r="D10" s="16">
        <f t="shared" si="0"/>
        <v>153.057660989011</v>
      </c>
    </row>
    <row r="11" spans="1:4" ht="15.75" x14ac:dyDescent="0.25">
      <c r="A11" s="7" t="s">
        <v>7</v>
      </c>
      <c r="B11" s="14">
        <v>10290</v>
      </c>
      <c r="C11" s="14">
        <v>8793.8687399999999</v>
      </c>
      <c r="D11" s="16">
        <f t="shared" si="0"/>
        <v>85.460337609329443</v>
      </c>
    </row>
    <row r="12" spans="1:4" ht="31.5" x14ac:dyDescent="0.25">
      <c r="A12" s="7" t="s">
        <v>66</v>
      </c>
      <c r="B12" s="14"/>
      <c r="C12" s="14">
        <v>-9.0440000000000006E-2</v>
      </c>
      <c r="D12" s="16"/>
    </row>
    <row r="13" spans="1:4" ht="31.5" x14ac:dyDescent="0.25">
      <c r="A13" s="7" t="s">
        <v>8</v>
      </c>
      <c r="B13" s="14">
        <v>54274</v>
      </c>
      <c r="C13" s="14">
        <v>58482.559150000001</v>
      </c>
      <c r="D13" s="16">
        <f t="shared" si="0"/>
        <v>107.75428225301249</v>
      </c>
    </row>
    <row r="14" spans="1:4" ht="15.75" x14ac:dyDescent="0.25">
      <c r="A14" s="7" t="s">
        <v>9</v>
      </c>
      <c r="B14" s="14">
        <v>4420</v>
      </c>
      <c r="C14" s="14">
        <v>4088.3761300000001</v>
      </c>
      <c r="D14" s="16">
        <f t="shared" si="0"/>
        <v>92.497197511312223</v>
      </c>
    </row>
    <row r="15" spans="1:4" ht="15.75" x14ac:dyDescent="0.25">
      <c r="A15" s="7" t="s">
        <v>29</v>
      </c>
      <c r="B15" s="14">
        <v>610</v>
      </c>
      <c r="C15" s="14">
        <v>506.00909999999999</v>
      </c>
      <c r="D15" s="16">
        <f t="shared" si="0"/>
        <v>82.952311475409829</v>
      </c>
    </row>
    <row r="16" spans="1:4" ht="15.75" x14ac:dyDescent="0.25">
      <c r="A16" s="7" t="s">
        <v>10</v>
      </c>
      <c r="B16" s="14">
        <v>15206</v>
      </c>
      <c r="C16" s="14">
        <v>20673.521789999999</v>
      </c>
      <c r="D16" s="16">
        <f t="shared" si="0"/>
        <v>135.95634479810602</v>
      </c>
    </row>
    <row r="17" spans="1:4" ht="15.75" x14ac:dyDescent="0.25">
      <c r="A17" s="7" t="s">
        <v>11</v>
      </c>
      <c r="B17" s="14">
        <v>1461</v>
      </c>
      <c r="C17" s="14">
        <v>3417.1440699999998</v>
      </c>
      <c r="D17" s="16">
        <f t="shared" si="0"/>
        <v>233.89076454483231</v>
      </c>
    </row>
    <row r="18" spans="1:4" ht="15.75" x14ac:dyDescent="0.25">
      <c r="A18" s="7" t="s">
        <v>12</v>
      </c>
      <c r="B18" s="14">
        <v>1648</v>
      </c>
      <c r="C18" s="14">
        <v>1318.67175</v>
      </c>
      <c r="D18" s="16">
        <f t="shared" si="0"/>
        <v>80.016489684466023</v>
      </c>
    </row>
    <row r="19" spans="1:4" s="6" customFormat="1" ht="15.75" x14ac:dyDescent="0.25">
      <c r="A19" s="5" t="s">
        <v>13</v>
      </c>
      <c r="B19" s="13">
        <v>1438800.75973</v>
      </c>
      <c r="C19" s="13">
        <v>1294532.6096000001</v>
      </c>
      <c r="D19" s="19">
        <f t="shared" si="0"/>
        <v>89.973027943280144</v>
      </c>
    </row>
    <row r="20" spans="1:4" s="6" customFormat="1" ht="15.75" x14ac:dyDescent="0.25">
      <c r="A20" s="5" t="s">
        <v>14</v>
      </c>
      <c r="B20" s="15">
        <f>B19+B5</f>
        <v>2085243.75973</v>
      </c>
      <c r="C20" s="15">
        <f>C19+C5</f>
        <v>1930474.1792600001</v>
      </c>
      <c r="D20" s="17">
        <f>C20/B20*100</f>
        <v>92.577866268735903</v>
      </c>
    </row>
    <row r="21" spans="1:4" ht="15.75" x14ac:dyDescent="0.25">
      <c r="A21" s="7"/>
      <c r="B21" s="12"/>
      <c r="C21" s="20"/>
      <c r="D21" s="16"/>
    </row>
    <row r="22" spans="1:4" s="6" customFormat="1" ht="15.75" x14ac:dyDescent="0.25">
      <c r="A22" s="5" t="s">
        <v>15</v>
      </c>
      <c r="B22" s="11"/>
      <c r="C22" s="11"/>
      <c r="D22" s="16"/>
    </row>
    <row r="23" spans="1:4" s="6" customFormat="1" ht="15.75" x14ac:dyDescent="0.25">
      <c r="A23" s="5" t="s">
        <v>16</v>
      </c>
      <c r="B23" s="11">
        <f>B24+B25+B27+B28+B26</f>
        <v>141422.40753999999</v>
      </c>
      <c r="C23" s="11">
        <f>C24+C25+C27+C28+C26</f>
        <v>105250.60379000001</v>
      </c>
      <c r="D23" s="17">
        <f t="shared" ref="D23:D30" si="1">C23/B23*100</f>
        <v>74.422862416785591</v>
      </c>
    </row>
    <row r="24" spans="1:4" ht="47.25" x14ac:dyDescent="0.25">
      <c r="A24" s="7" t="s">
        <v>30</v>
      </c>
      <c r="B24" s="12">
        <f>4548</f>
        <v>4548</v>
      </c>
      <c r="C24" s="12">
        <v>3440.76712</v>
      </c>
      <c r="D24" s="18">
        <f t="shared" si="1"/>
        <v>75.654510114335977</v>
      </c>
    </row>
    <row r="25" spans="1:4" ht="47.25" x14ac:dyDescent="0.25">
      <c r="A25" s="7" t="s">
        <v>31</v>
      </c>
      <c r="B25" s="12">
        <f>83399.84684+18410</f>
        <v>101809.84684</v>
      </c>
      <c r="C25" s="12">
        <f>62397.35466+13710.78071</f>
        <v>76108.135370000004</v>
      </c>
      <c r="D25" s="18">
        <f t="shared" si="1"/>
        <v>74.755181087354245</v>
      </c>
    </row>
    <row r="26" spans="1:4" ht="15.75" x14ac:dyDescent="0.25">
      <c r="A26" s="7" t="s">
        <v>60</v>
      </c>
      <c r="B26" s="12">
        <v>44.8</v>
      </c>
      <c r="C26" s="12"/>
      <c r="D26" s="18">
        <f t="shared" si="1"/>
        <v>0</v>
      </c>
    </row>
    <row r="27" spans="1:4" ht="15.75" x14ac:dyDescent="0.25">
      <c r="A27" s="7" t="s">
        <v>32</v>
      </c>
      <c r="B27" s="12">
        <v>800</v>
      </c>
      <c r="C27" s="12"/>
      <c r="D27" s="18">
        <f t="shared" si="1"/>
        <v>0</v>
      </c>
    </row>
    <row r="28" spans="1:4" ht="15.75" x14ac:dyDescent="0.25">
      <c r="A28" s="7" t="s">
        <v>33</v>
      </c>
      <c r="B28" s="12">
        <f>24967.92528+9251.83542</f>
        <v>34219.760699999999</v>
      </c>
      <c r="C28" s="12">
        <f>18809.55009+6892.15121</f>
        <v>25701.701300000001</v>
      </c>
      <c r="D28" s="18">
        <f t="shared" si="1"/>
        <v>75.107776250463374</v>
      </c>
    </row>
    <row r="29" spans="1:4" s="6" customFormat="1" ht="15.75" x14ac:dyDescent="0.25">
      <c r="A29" s="5" t="s">
        <v>17</v>
      </c>
      <c r="B29" s="11">
        <f>B30</f>
        <v>2265.1</v>
      </c>
      <c r="C29" s="11">
        <f>C30</f>
        <v>2265.1</v>
      </c>
      <c r="D29" s="17">
        <f t="shared" si="1"/>
        <v>100</v>
      </c>
    </row>
    <row r="30" spans="1:4" ht="15.75" x14ac:dyDescent="0.25">
      <c r="A30" s="7" t="s">
        <v>34</v>
      </c>
      <c r="B30" s="12">
        <v>2265.1</v>
      </c>
      <c r="C30" s="12">
        <v>2265.1</v>
      </c>
      <c r="D30" s="17">
        <f t="shared" si="1"/>
        <v>100</v>
      </c>
    </row>
    <row r="31" spans="1:4" s="6" customFormat="1" ht="15.75" x14ac:dyDescent="0.25">
      <c r="A31" s="5" t="s">
        <v>18</v>
      </c>
      <c r="B31" s="11">
        <f>B32</f>
        <v>5312</v>
      </c>
      <c r="C31" s="11">
        <f>C32</f>
        <v>3317.0338900000002</v>
      </c>
      <c r="D31" s="17">
        <f>C31/B31*100</f>
        <v>62.444162085843381</v>
      </c>
    </row>
    <row r="32" spans="1:4" ht="31.5" x14ac:dyDescent="0.25">
      <c r="A32" s="7" t="s">
        <v>63</v>
      </c>
      <c r="B32" s="12">
        <v>5312</v>
      </c>
      <c r="C32" s="12">
        <v>3317.0338900000002</v>
      </c>
      <c r="D32" s="16">
        <f t="shared" ref="D32:D64" si="2">C32/B32*100</f>
        <v>62.444162085843381</v>
      </c>
    </row>
    <row r="33" spans="1:4" s="6" customFormat="1" ht="15.75" x14ac:dyDescent="0.25">
      <c r="A33" s="5" t="s">
        <v>19</v>
      </c>
      <c r="B33" s="11">
        <f>SUM(B34:B37)</f>
        <v>229254.82788999999</v>
      </c>
      <c r="C33" s="11">
        <f>SUM(C34:C37)</f>
        <v>189320.59780000002</v>
      </c>
      <c r="D33" s="17">
        <f>C33/B33*100</f>
        <v>82.580855348808171</v>
      </c>
    </row>
    <row r="34" spans="1:4" ht="15.75" x14ac:dyDescent="0.25">
      <c r="A34" s="7" t="s">
        <v>35</v>
      </c>
      <c r="B34" s="12">
        <v>9141.2999999999993</v>
      </c>
      <c r="C34" s="12">
        <v>5165.5951100000002</v>
      </c>
      <c r="D34" s="16">
        <f t="shared" si="2"/>
        <v>56.508320588975316</v>
      </c>
    </row>
    <row r="35" spans="1:4" ht="15.75" x14ac:dyDescent="0.25">
      <c r="A35" s="7" t="s">
        <v>36</v>
      </c>
      <c r="B35" s="12">
        <v>5700</v>
      </c>
      <c r="C35" s="12">
        <v>3689.9593599999998</v>
      </c>
      <c r="D35" s="16">
        <f t="shared" si="2"/>
        <v>64.736129122807014</v>
      </c>
    </row>
    <row r="36" spans="1:4" ht="15.75" x14ac:dyDescent="0.25">
      <c r="A36" s="7" t="s">
        <v>37</v>
      </c>
      <c r="B36" s="12">
        <v>186391.51412000001</v>
      </c>
      <c r="C36" s="12">
        <v>171586.19591000001</v>
      </c>
      <c r="D36" s="16">
        <f t="shared" si="2"/>
        <v>92.056871108162014</v>
      </c>
    </row>
    <row r="37" spans="1:4" ht="15.75" x14ac:dyDescent="0.25">
      <c r="A37" s="7" t="s">
        <v>38</v>
      </c>
      <c r="B37" s="12">
        <v>28022.013770000001</v>
      </c>
      <c r="C37" s="12">
        <v>8878.8474200000001</v>
      </c>
      <c r="D37" s="16">
        <f t="shared" si="2"/>
        <v>31.685258214759632</v>
      </c>
    </row>
    <row r="38" spans="1:4" s="6" customFormat="1" ht="15.75" x14ac:dyDescent="0.25">
      <c r="A38" s="5" t="s">
        <v>20</v>
      </c>
      <c r="B38" s="11">
        <f>B39+B40+B41+B42</f>
        <v>233685.98465</v>
      </c>
      <c r="C38" s="11">
        <f>C39+C40+C41+C42</f>
        <v>179450.57269</v>
      </c>
      <c r="D38" s="17">
        <f>C38/B38*100</f>
        <v>76.791328739192323</v>
      </c>
    </row>
    <row r="39" spans="1:4" ht="15.75" x14ac:dyDescent="0.25">
      <c r="A39" s="7" t="s">
        <v>39</v>
      </c>
      <c r="B39" s="12">
        <v>5201.2354800000003</v>
      </c>
      <c r="C39" s="12">
        <v>4352.6576500000001</v>
      </c>
      <c r="D39" s="16">
        <f t="shared" si="2"/>
        <v>83.685071878345326</v>
      </c>
    </row>
    <row r="40" spans="1:4" ht="15.75" x14ac:dyDescent="0.25">
      <c r="A40" s="7" t="s">
        <v>40</v>
      </c>
      <c r="B40" s="12">
        <v>60143.052280000004</v>
      </c>
      <c r="C40" s="12">
        <v>37044.713580000003</v>
      </c>
      <c r="D40" s="16">
        <f t="shared" si="2"/>
        <v>61.594335797152198</v>
      </c>
    </row>
    <row r="41" spans="1:4" ht="15.75" x14ac:dyDescent="0.25">
      <c r="A41" s="7" t="s">
        <v>41</v>
      </c>
      <c r="B41" s="12">
        <v>160241.69688999999</v>
      </c>
      <c r="C41" s="12">
        <v>129953.20146</v>
      </c>
      <c r="D41" s="16">
        <f t="shared" si="2"/>
        <v>81.09824345482815</v>
      </c>
    </row>
    <row r="42" spans="1:4" ht="15.75" x14ac:dyDescent="0.25">
      <c r="A42" s="7" t="s">
        <v>42</v>
      </c>
      <c r="B42" s="12">
        <v>8100</v>
      </c>
      <c r="C42" s="12">
        <v>8100</v>
      </c>
      <c r="D42" s="16">
        <f t="shared" si="2"/>
        <v>100</v>
      </c>
    </row>
    <row r="43" spans="1:4" s="6" customFormat="1" ht="15.75" x14ac:dyDescent="0.25">
      <c r="A43" s="5" t="s">
        <v>61</v>
      </c>
      <c r="B43" s="11">
        <f>B44</f>
        <v>10237.177</v>
      </c>
      <c r="C43" s="11">
        <f t="shared" ref="C43:D43" si="3">C44</f>
        <v>4976.3652599999996</v>
      </c>
      <c r="D43" s="11">
        <f t="shared" si="3"/>
        <v>0</v>
      </c>
    </row>
    <row r="44" spans="1:4" ht="15.75" x14ac:dyDescent="0.25">
      <c r="A44" s="7" t="s">
        <v>62</v>
      </c>
      <c r="B44" s="12">
        <v>10237.177</v>
      </c>
      <c r="C44" s="12">
        <v>4976.3652599999996</v>
      </c>
      <c r="D44" s="16"/>
    </row>
    <row r="45" spans="1:4" s="6" customFormat="1" ht="15.75" x14ac:dyDescent="0.25">
      <c r="A45" s="5" t="s">
        <v>21</v>
      </c>
      <c r="B45" s="11">
        <f>SUM(B46:B50)</f>
        <v>1309311.9983400002</v>
      </c>
      <c r="C45" s="11">
        <f>SUM(C46:C50)</f>
        <v>1182398.0048199999</v>
      </c>
      <c r="D45" s="17">
        <f>C45/B45*100</f>
        <v>90.306818108983407</v>
      </c>
    </row>
    <row r="46" spans="1:4" ht="15.75" x14ac:dyDescent="0.25">
      <c r="A46" s="7" t="s">
        <v>43</v>
      </c>
      <c r="B46" s="12">
        <v>433718.44316000002</v>
      </c>
      <c r="C46" s="12">
        <v>393835.49770000001</v>
      </c>
      <c r="D46" s="16">
        <f t="shared" si="2"/>
        <v>90.80441560902517</v>
      </c>
    </row>
    <row r="47" spans="1:4" ht="15.75" x14ac:dyDescent="0.25">
      <c r="A47" s="7" t="s">
        <v>44</v>
      </c>
      <c r="B47" s="12">
        <v>691596.48453000002</v>
      </c>
      <c r="C47" s="12">
        <v>622015.77683999995</v>
      </c>
      <c r="D47" s="16">
        <f t="shared" si="2"/>
        <v>89.939117788129565</v>
      </c>
    </row>
    <row r="48" spans="1:4" ht="15.75" x14ac:dyDescent="0.25">
      <c r="A48" s="7" t="s">
        <v>59</v>
      </c>
      <c r="B48" s="12">
        <v>115056.68947</v>
      </c>
      <c r="C48" s="12">
        <v>110216.89745</v>
      </c>
      <c r="D48" s="16">
        <f t="shared" si="2"/>
        <v>95.793558773249828</v>
      </c>
    </row>
    <row r="49" spans="1:4" ht="15.75" x14ac:dyDescent="0.25">
      <c r="A49" s="7" t="s">
        <v>46</v>
      </c>
      <c r="B49" s="12">
        <v>28557.38118</v>
      </c>
      <c r="C49" s="12">
        <v>26465.442579999999</v>
      </c>
      <c r="D49" s="16">
        <f t="shared" si="2"/>
        <v>92.674613309902938</v>
      </c>
    </row>
    <row r="50" spans="1:4" ht="15.75" x14ac:dyDescent="0.25">
      <c r="A50" s="8" t="s">
        <v>45</v>
      </c>
      <c r="B50" s="12">
        <f>24571.1984+15811.8016</f>
        <v>40383</v>
      </c>
      <c r="C50" s="12">
        <f>18620.44283+11243.94742</f>
        <v>29864.39025</v>
      </c>
      <c r="D50" s="16">
        <f t="shared" si="2"/>
        <v>73.9528768293589</v>
      </c>
    </row>
    <row r="51" spans="1:4" s="6" customFormat="1" ht="15.75" x14ac:dyDescent="0.25">
      <c r="A51" s="5" t="s">
        <v>22</v>
      </c>
      <c r="B51" s="11">
        <f>B52</f>
        <v>106133.15909</v>
      </c>
      <c r="C51" s="11">
        <f>C52</f>
        <v>104920.85909000001</v>
      </c>
      <c r="D51" s="17">
        <f>C51/B51*100</f>
        <v>98.857755662420288</v>
      </c>
    </row>
    <row r="52" spans="1:4" ht="15.75" x14ac:dyDescent="0.25">
      <c r="A52" s="7" t="s">
        <v>47</v>
      </c>
      <c r="B52" s="12">
        <f>105824.75909+308.4</f>
        <v>106133.15909</v>
      </c>
      <c r="C52" s="12">
        <f>104824.75909+96.1</f>
        <v>104920.85909000001</v>
      </c>
      <c r="D52" s="16">
        <f t="shared" si="2"/>
        <v>98.857755662420288</v>
      </c>
    </row>
    <row r="53" spans="1:4" s="6" customFormat="1" ht="15.75" x14ac:dyDescent="0.25">
      <c r="A53" s="5" t="s">
        <v>56</v>
      </c>
      <c r="B53" s="11">
        <f>B54+B55+B56</f>
        <v>126280.79309000001</v>
      </c>
      <c r="C53" s="11">
        <f>C54+C55+C56</f>
        <v>107144.04616000001</v>
      </c>
      <c r="D53" s="17">
        <f>C53/B53*100</f>
        <v>84.84587682597045</v>
      </c>
    </row>
    <row r="54" spans="1:4" ht="15.75" x14ac:dyDescent="0.25">
      <c r="A54" s="7" t="s">
        <v>48</v>
      </c>
      <c r="B54" s="12">
        <v>1469.2578000000001</v>
      </c>
      <c r="C54" s="12">
        <v>1216.4431999999999</v>
      </c>
      <c r="D54" s="16">
        <f t="shared" si="2"/>
        <v>82.793040132235461</v>
      </c>
    </row>
    <row r="55" spans="1:4" ht="15.75" x14ac:dyDescent="0.25">
      <c r="A55" s="7" t="s">
        <v>49</v>
      </c>
      <c r="B55" s="12">
        <v>3585.1469999999999</v>
      </c>
      <c r="C55" s="12">
        <v>3585.1469999999999</v>
      </c>
      <c r="D55" s="16">
        <f t="shared" si="2"/>
        <v>100</v>
      </c>
    </row>
    <row r="56" spans="1:4" ht="15.75" x14ac:dyDescent="0.25">
      <c r="A56" s="7" t="s">
        <v>50</v>
      </c>
      <c r="B56" s="12">
        <v>121226.38829</v>
      </c>
      <c r="C56" s="12">
        <v>102342.45596000001</v>
      </c>
      <c r="D56" s="16">
        <f t="shared" si="2"/>
        <v>84.422589341830829</v>
      </c>
    </row>
    <row r="57" spans="1:4" s="6" customFormat="1" ht="15.75" x14ac:dyDescent="0.25">
      <c r="A57" s="5" t="s">
        <v>23</v>
      </c>
      <c r="B57" s="11">
        <f>B58</f>
        <v>62929</v>
      </c>
      <c r="C57" s="11">
        <f t="shared" ref="C57:D57" si="4">C58</f>
        <v>53694.866999999998</v>
      </c>
      <c r="D57" s="11">
        <f t="shared" si="4"/>
        <v>85.32610878927045</v>
      </c>
    </row>
    <row r="58" spans="1:4" ht="15.75" x14ac:dyDescent="0.25">
      <c r="A58" s="7" t="s">
        <v>51</v>
      </c>
      <c r="B58" s="12">
        <v>62929</v>
      </c>
      <c r="C58" s="12">
        <v>53694.866999999998</v>
      </c>
      <c r="D58" s="16">
        <f t="shared" si="2"/>
        <v>85.32610878927045</v>
      </c>
    </row>
    <row r="59" spans="1:4" s="6" customFormat="1" ht="15.75" x14ac:dyDescent="0.25">
      <c r="A59" s="5" t="s">
        <v>24</v>
      </c>
      <c r="B59" s="11">
        <f>B60+B61</f>
        <v>4547</v>
      </c>
      <c r="C59" s="11">
        <f>C60+C61</f>
        <v>3671.9166</v>
      </c>
      <c r="D59" s="16">
        <f t="shared" si="2"/>
        <v>80.754708599076324</v>
      </c>
    </row>
    <row r="60" spans="1:4" ht="15.75" x14ac:dyDescent="0.25">
      <c r="A60" s="7" t="s">
        <v>52</v>
      </c>
      <c r="B60" s="12">
        <v>3500</v>
      </c>
      <c r="C60" s="12">
        <v>2916.6666</v>
      </c>
      <c r="D60" s="16">
        <f t="shared" si="2"/>
        <v>83.333331428571427</v>
      </c>
    </row>
    <row r="61" spans="1:4" ht="15.75" x14ac:dyDescent="0.25">
      <c r="A61" s="7" t="s">
        <v>53</v>
      </c>
      <c r="B61" s="12">
        <v>1047</v>
      </c>
      <c r="C61" s="12">
        <v>755.25</v>
      </c>
      <c r="D61" s="16">
        <f t="shared" si="2"/>
        <v>72.134670487106007</v>
      </c>
    </row>
    <row r="62" spans="1:4" s="6" customFormat="1" ht="31.5" x14ac:dyDescent="0.25">
      <c r="A62" s="5" t="s">
        <v>55</v>
      </c>
      <c r="B62" s="11">
        <f>B63+B64</f>
        <v>70649.672999999995</v>
      </c>
      <c r="C62" s="11">
        <f>C63+C64</f>
        <v>61769</v>
      </c>
      <c r="D62" s="17">
        <f>C62/B62*100</f>
        <v>87.429987114023874</v>
      </c>
    </row>
    <row r="63" spans="1:4" s="6" customFormat="1" ht="31.5" x14ac:dyDescent="0.25">
      <c r="A63" s="7" t="s">
        <v>54</v>
      </c>
      <c r="B63" s="12">
        <v>65752</v>
      </c>
      <c r="C63" s="12">
        <v>60269</v>
      </c>
      <c r="D63" s="16">
        <f t="shared" si="2"/>
        <v>91.661090156953392</v>
      </c>
    </row>
    <row r="64" spans="1:4" s="6" customFormat="1" ht="15.75" x14ac:dyDescent="0.25">
      <c r="A64" s="7" t="s">
        <v>57</v>
      </c>
      <c r="B64" s="12">
        <v>4897.6729999999998</v>
      </c>
      <c r="C64" s="12">
        <v>1500</v>
      </c>
      <c r="D64" s="16">
        <f t="shared" si="2"/>
        <v>30.626789497788032</v>
      </c>
    </row>
    <row r="65" spans="1:4" ht="15.75" x14ac:dyDescent="0.25">
      <c r="A65" s="5" t="s">
        <v>25</v>
      </c>
      <c r="B65" s="11">
        <f>B62+B59+B57+B53+B51+B45+B38+B33+B31+B29+B23+B43</f>
        <v>2302029.1206000005</v>
      </c>
      <c r="C65" s="11">
        <f>C62+C59+C57+C53+C51+C45+C38+C33+C31+C29+C23+C43</f>
        <v>1998178.9671000005</v>
      </c>
      <c r="D65" s="17">
        <f>C65/B65*100</f>
        <v>86.800768470695772</v>
      </c>
    </row>
    <row r="66" spans="1:4" ht="15.75" x14ac:dyDescent="0.25">
      <c r="A66" s="5" t="s">
        <v>26</v>
      </c>
      <c r="B66" s="11">
        <f>B20-B65</f>
        <v>-216785.36087000044</v>
      </c>
      <c r="C66" s="11">
        <f>C20-C65</f>
        <v>-67704.787840000354</v>
      </c>
      <c r="D66" s="11"/>
    </row>
  </sheetData>
  <mergeCells count="1">
    <mergeCell ref="A1:D1"/>
  </mergeCells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2021-12-09T05:08:20Z</dcterms:modified>
</cp:coreProperties>
</file>