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B66" i="3" l="1"/>
  <c r="B65" i="3"/>
  <c r="C62" i="3"/>
  <c r="B50" i="3" l="1"/>
  <c r="D64" i="3"/>
  <c r="C5" i="3"/>
  <c r="B24" i="3" l="1"/>
  <c r="D19" i="3" l="1"/>
  <c r="D9" i="3" l="1"/>
  <c r="C57" i="3" l="1"/>
  <c r="B57" i="3"/>
  <c r="D42" i="3" l="1"/>
  <c r="C23" i="3"/>
  <c r="B23" i="3"/>
  <c r="D24" i="3" l="1"/>
  <c r="D25" i="3"/>
  <c r="D26" i="3"/>
  <c r="D27" i="3"/>
  <c r="D28" i="3"/>
  <c r="D30" i="3"/>
  <c r="D23" i="3"/>
  <c r="C43" i="3"/>
  <c r="D43" i="3"/>
  <c r="B43" i="3"/>
  <c r="D18" i="3" l="1"/>
  <c r="D17" i="3" l="1"/>
  <c r="D16" i="3"/>
  <c r="D15" i="3"/>
  <c r="D14" i="3"/>
  <c r="D13" i="3"/>
  <c r="D11" i="3"/>
  <c r="D10" i="3"/>
  <c r="D8" i="3"/>
  <c r="D7" i="3"/>
  <c r="D6" i="3"/>
  <c r="D32" i="3"/>
  <c r="D37" i="3"/>
  <c r="D36" i="3"/>
  <c r="D35" i="3"/>
  <c r="D34" i="3"/>
  <c r="D41" i="3"/>
  <c r="D40" i="3"/>
  <c r="D39" i="3"/>
  <c r="D50" i="3"/>
  <c r="D49" i="3"/>
  <c r="D48" i="3"/>
  <c r="D47" i="3"/>
  <c r="D46" i="3"/>
  <c r="D52" i="3"/>
  <c r="D56" i="3"/>
  <c r="D55" i="3"/>
  <c r="D54" i="3"/>
  <c r="D61" i="3"/>
  <c r="D60" i="3"/>
  <c r="D58" i="3"/>
  <c r="D57" i="3" s="1"/>
  <c r="B5" i="3"/>
  <c r="C45" i="3"/>
  <c r="B45" i="3"/>
  <c r="C33" i="3"/>
  <c r="B33" i="3"/>
  <c r="D33" i="3" l="1"/>
  <c r="D45" i="3"/>
  <c r="D5" i="3"/>
  <c r="C20" i="3"/>
  <c r="B20" i="3"/>
  <c r="B62" i="3"/>
  <c r="D63" i="3"/>
  <c r="B38" i="3"/>
  <c r="C29" i="3"/>
  <c r="B29" i="3"/>
  <c r="C59" i="3"/>
  <c r="B59" i="3"/>
  <c r="C53" i="3"/>
  <c r="B53" i="3"/>
  <c r="C51" i="3"/>
  <c r="C65" i="3" s="1"/>
  <c r="B51" i="3"/>
  <c r="C38" i="3"/>
  <c r="C31" i="3"/>
  <c r="B31" i="3"/>
  <c r="C66" i="3" l="1"/>
  <c r="D29" i="3"/>
  <c r="D59" i="3"/>
  <c r="D31" i="3"/>
  <c r="D38" i="3"/>
  <c r="D62" i="3"/>
  <c r="D53" i="3"/>
  <c r="D51" i="3"/>
  <c r="D20" i="3"/>
  <c r="D65" i="3" l="1"/>
</calcChain>
</file>

<file path=xl/sharedStrings.xml><?xml version="1.0" encoding="utf-8"?>
<sst xmlns="http://schemas.openxmlformats.org/spreadsheetml/2006/main" count="68" uniqueCount="68">
  <si>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</si>
  <si>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</si>
  <si>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</si>
  <si>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</si>
  <si>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</si>
  <si>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</si>
  <si>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</si>
  <si>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</si>
  <si>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</si>
  <si>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</si>
  <si>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</si>
  <si>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</si>
  <si>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</si>
  <si>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</si>
  <si>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</si>
  <si>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</si>
  <si>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</si>
  <si>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</si>
  <si>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</si>
  <si>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</si>
  <si>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</si>
  <si>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</si>
  <si>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</si>
  <si>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</si>
  <si>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</si>
  <si>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</si>
  <si>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</si>
  <si>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</si>
  <si>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</si>
  <si>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</si>
  <si>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</si>
  <si>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</si>
  <si>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</si>
  <si>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</si>
  <si>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</si>
  <si>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</si>
  <si>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</si>
  <si>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</si>
  <si>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</si>
  <si>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</si>
  <si>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</si>
  <si>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</si>
  <si>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</si>
  <si>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</si>
  <si>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</si>
  <si>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</si>
  <si>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</si>
  <si>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</si>
  <si>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</si>
  <si>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</si>
  <si>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</si>
  <si>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</si>
  <si>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</si>
  <si>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</si>
  <si>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</si>
  <si>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</si>
  <si>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</si>
  <si>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</si>
  <si>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</si>
  <si>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</si>
  <si>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</si>
  <si>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</si>
  <si>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</si>
  <si>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</si>
  <si>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2021 год</t>
  </si>
  <si>
    <t>Отчет за текущий период 2021 года</t>
  </si>
  <si>
    <t>Задолженность и перерасчеты по отмененным налогам, сборам и иным обязательным платежам</t>
  </si>
  <si>
    <t>Отчет об исполнении  бюджета муниципального  района Мелеузовский район Республики Башкортостан за сентябрь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</si>
</sst>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7" formatCode="#,##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2" fontId="2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167" fontId="1" fillId="0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zoomScaleNormal="100" workbookViewId="0">
      <selection activeCell="B67" sqref="B67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5" width="13.140625" style="1" customWidth="1"/>
    <col min="6" max="16384" width="9.140625" style="1"/>
  </cols>
  <sheetData>
    <row r="1" spans="1:4" ht="39" customHeight="1" x14ac:dyDescent="0.25">
      <c r="A1" s="20" t="s">
        <v>67</v>
      </c>
      <c r="B1" s="20"/>
      <c r="C1" s="20"/>
      <c r="D1" s="20"/>
    </row>
    <row r="2" spans="1:4" x14ac:dyDescent="0.25">
      <c r="D2" s="3" t="s">
        <v>27</v>
      </c>
    </row>
    <row r="3" spans="1:4" ht="57" x14ac:dyDescent="0.25">
      <c r="A3" s="9" t="s">
        <v>0</v>
      </c>
      <c r="B3" s="10" t="s">
        <v>64</v>
      </c>
      <c r="C3" s="10" t="s">
        <v>65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646443</v>
      </c>
      <c r="C5" s="13">
        <f>SUM(C6:C18)</f>
        <v>508787.78670999996</v>
      </c>
      <c r="D5" s="17">
        <f>C5/B5*100</f>
        <v>78.705746169422511</v>
      </c>
    </row>
    <row r="6" spans="1:4" ht="15.75" x14ac:dyDescent="0.25">
      <c r="A6" s="7" t="s">
        <v>4</v>
      </c>
      <c r="B6" s="14">
        <v>394220</v>
      </c>
      <c r="C6" s="14">
        <v>267280.47003999999</v>
      </c>
      <c r="D6" s="16">
        <f t="shared" ref="D6:D19" si="0">C6/B6*100</f>
        <v>67.799824980975089</v>
      </c>
    </row>
    <row r="7" spans="1:4" ht="31.5" x14ac:dyDescent="0.25">
      <c r="A7" s="7" t="s">
        <v>58</v>
      </c>
      <c r="B7" s="14">
        <v>23454</v>
      </c>
      <c r="C7" s="14">
        <v>17058.830010000001</v>
      </c>
      <c r="D7" s="16">
        <f t="shared" si="0"/>
        <v>72.733137247377854</v>
      </c>
    </row>
    <row r="8" spans="1:4" ht="15.75" x14ac:dyDescent="0.25">
      <c r="A8" s="7" t="s">
        <v>5</v>
      </c>
      <c r="B8" s="14">
        <v>129633</v>
      </c>
      <c r="C8" s="14">
        <v>134872.51032999999</v>
      </c>
      <c r="D8" s="16">
        <f t="shared" si="0"/>
        <v>104.04180288198219</v>
      </c>
    </row>
    <row r="9" spans="1:4" ht="15.75" x14ac:dyDescent="0.25">
      <c r="A9" s="7" t="s">
        <v>6</v>
      </c>
      <c r="B9" s="14">
        <v>9407</v>
      </c>
      <c r="C9" s="14">
        <v>6573.6312099999996</v>
      </c>
      <c r="D9" s="16">
        <f t="shared" si="0"/>
        <v>69.880208461783781</v>
      </c>
    </row>
    <row r="10" spans="1:4" ht="15.75" x14ac:dyDescent="0.25">
      <c r="A10" s="7" t="s">
        <v>28</v>
      </c>
      <c r="B10" s="14">
        <v>1820</v>
      </c>
      <c r="C10" s="14">
        <v>2071.80512</v>
      </c>
      <c r="D10" s="16">
        <f t="shared" si="0"/>
        <v>113.83544615384615</v>
      </c>
    </row>
    <row r="11" spans="1:4" ht="15.75" x14ac:dyDescent="0.25">
      <c r="A11" s="7" t="s">
        <v>7</v>
      </c>
      <c r="B11" s="14">
        <v>10290</v>
      </c>
      <c r="C11" s="14">
        <v>7149.0758400000004</v>
      </c>
      <c r="D11" s="16">
        <f t="shared" si="0"/>
        <v>69.475955685131197</v>
      </c>
    </row>
    <row r="12" spans="1:4" ht="31.5" x14ac:dyDescent="0.25">
      <c r="A12" s="7" t="s">
        <v>66</v>
      </c>
      <c r="B12" s="14"/>
      <c r="C12" s="14">
        <v>-9.0440000000000006E-2</v>
      </c>
      <c r="D12" s="16"/>
    </row>
    <row r="13" spans="1:4" ht="31.5" x14ac:dyDescent="0.25">
      <c r="A13" s="7" t="s">
        <v>8</v>
      </c>
      <c r="B13" s="14">
        <v>54274</v>
      </c>
      <c r="C13" s="14">
        <v>46506.012540000003</v>
      </c>
      <c r="D13" s="16">
        <f t="shared" si="0"/>
        <v>85.68746092051444</v>
      </c>
    </row>
    <row r="14" spans="1:4" ht="15.75" x14ac:dyDescent="0.25">
      <c r="A14" s="7" t="s">
        <v>9</v>
      </c>
      <c r="B14" s="14">
        <v>4420</v>
      </c>
      <c r="C14" s="14">
        <v>3855.37518</v>
      </c>
      <c r="D14" s="16">
        <f t="shared" si="0"/>
        <v>87.225682805429855</v>
      </c>
    </row>
    <row r="15" spans="1:4" ht="15.75" x14ac:dyDescent="0.25">
      <c r="A15" s="7" t="s">
        <v>29</v>
      </c>
      <c r="B15" s="14">
        <v>610</v>
      </c>
      <c r="C15" s="14">
        <v>376.24079999999998</v>
      </c>
      <c r="D15" s="16">
        <f t="shared" si="0"/>
        <v>61.678819672131148</v>
      </c>
    </row>
    <row r="16" spans="1:4" ht="15.75" x14ac:dyDescent="0.25">
      <c r="A16" s="7" t="s">
        <v>10</v>
      </c>
      <c r="B16" s="14">
        <v>15206</v>
      </c>
      <c r="C16" s="14">
        <v>19088.191040000002</v>
      </c>
      <c r="D16" s="16">
        <f t="shared" si="0"/>
        <v>125.53065263711693</v>
      </c>
    </row>
    <row r="17" spans="1:4" ht="15.75" x14ac:dyDescent="0.25">
      <c r="A17" s="7" t="s">
        <v>11</v>
      </c>
      <c r="B17" s="14">
        <v>1461</v>
      </c>
      <c r="C17" s="14">
        <v>2500.2432699999999</v>
      </c>
      <c r="D17" s="16">
        <f t="shared" si="0"/>
        <v>171.13232511978097</v>
      </c>
    </row>
    <row r="18" spans="1:4" ht="15.75" x14ac:dyDescent="0.25">
      <c r="A18" s="7" t="s">
        <v>12</v>
      </c>
      <c r="B18" s="14">
        <v>1648</v>
      </c>
      <c r="C18" s="14">
        <v>1455.4917700000001</v>
      </c>
      <c r="D18" s="16">
        <f t="shared" si="0"/>
        <v>88.318675364077677</v>
      </c>
    </row>
    <row r="19" spans="1:4" s="6" customFormat="1" ht="15.75" x14ac:dyDescent="0.25">
      <c r="A19" s="5" t="s">
        <v>13</v>
      </c>
      <c r="B19" s="13">
        <v>1434078.1832300001</v>
      </c>
      <c r="C19" s="13">
        <v>1020107.97344</v>
      </c>
      <c r="D19" s="19">
        <f t="shared" si="0"/>
        <v>71.13335837397598</v>
      </c>
    </row>
    <row r="20" spans="1:4" s="6" customFormat="1" ht="15.75" x14ac:dyDescent="0.25">
      <c r="A20" s="5" t="s">
        <v>14</v>
      </c>
      <c r="B20" s="15">
        <f>B19+B5</f>
        <v>2080521.1832300001</v>
      </c>
      <c r="C20" s="15">
        <f>C19+C5</f>
        <v>1528895.76015</v>
      </c>
      <c r="D20" s="17">
        <f>C20/B20*100</f>
        <v>73.486190502343078</v>
      </c>
    </row>
    <row r="21" spans="1:4" ht="15.75" x14ac:dyDescent="0.25">
      <c r="A21" s="7"/>
      <c r="B21" s="12"/>
      <c r="C21" s="21"/>
      <c r="D21" s="16"/>
    </row>
    <row r="22" spans="1:4" s="6" customFormat="1" ht="15.75" x14ac:dyDescent="0.25">
      <c r="A22" s="5" t="s">
        <v>15</v>
      </c>
      <c r="B22" s="11"/>
      <c r="C22" s="11"/>
      <c r="D22" s="16"/>
    </row>
    <row r="23" spans="1:4" s="6" customFormat="1" ht="15.75" x14ac:dyDescent="0.25">
      <c r="A23" s="5" t="s">
        <v>16</v>
      </c>
      <c r="B23" s="11">
        <f>B24+B25+B27+B28+B26</f>
        <v>140922.44683999999</v>
      </c>
      <c r="C23" s="11">
        <f>C24+C25+C27+C28+C26</f>
        <v>77296.2</v>
      </c>
      <c r="D23" s="17">
        <f t="shared" ref="D23:D30" si="1">C23/B23*100</f>
        <v>54.850168822118363</v>
      </c>
    </row>
    <row r="24" spans="1:4" ht="47.25" x14ac:dyDescent="0.25">
      <c r="A24" s="7" t="s">
        <v>30</v>
      </c>
      <c r="B24" s="12">
        <f>4548</f>
        <v>4548</v>
      </c>
      <c r="C24" s="12">
        <v>2663.4</v>
      </c>
      <c r="D24" s="18">
        <f t="shared" si="1"/>
        <v>58.562005277044861</v>
      </c>
    </row>
    <row r="25" spans="1:4" ht="47.25" x14ac:dyDescent="0.25">
      <c r="A25" s="7" t="s">
        <v>31</v>
      </c>
      <c r="B25" s="12">
        <v>101809.84684</v>
      </c>
      <c r="C25" s="12">
        <v>55723.1</v>
      </c>
      <c r="D25" s="18">
        <f t="shared" si="1"/>
        <v>54.73252512359835</v>
      </c>
    </row>
    <row r="26" spans="1:4" ht="15.75" x14ac:dyDescent="0.25">
      <c r="A26" s="7" t="s">
        <v>60</v>
      </c>
      <c r="B26" s="12">
        <v>44.8</v>
      </c>
      <c r="C26" s="12"/>
      <c r="D26" s="18">
        <f t="shared" si="1"/>
        <v>0</v>
      </c>
    </row>
    <row r="27" spans="1:4" ht="15.75" x14ac:dyDescent="0.25">
      <c r="A27" s="7" t="s">
        <v>32</v>
      </c>
      <c r="B27" s="12">
        <v>800</v>
      </c>
      <c r="C27" s="12"/>
      <c r="D27" s="18">
        <f t="shared" si="1"/>
        <v>0</v>
      </c>
    </row>
    <row r="28" spans="1:4" ht="15.75" x14ac:dyDescent="0.25">
      <c r="A28" s="7" t="s">
        <v>33</v>
      </c>
      <c r="B28" s="12">
        <v>33719.800000000003</v>
      </c>
      <c r="C28" s="12">
        <v>18909.7</v>
      </c>
      <c r="D28" s="18">
        <f t="shared" si="1"/>
        <v>56.07892099004146</v>
      </c>
    </row>
    <row r="29" spans="1:4" s="6" customFormat="1" ht="15.75" x14ac:dyDescent="0.25">
      <c r="A29" s="5" t="s">
        <v>17</v>
      </c>
      <c r="B29" s="11">
        <f>B30</f>
        <v>2265.1</v>
      </c>
      <c r="C29" s="11">
        <f>C30</f>
        <v>1698.825</v>
      </c>
      <c r="D29" s="17">
        <f t="shared" si="1"/>
        <v>75</v>
      </c>
    </row>
    <row r="30" spans="1:4" ht="15.75" x14ac:dyDescent="0.25">
      <c r="A30" s="7" t="s">
        <v>34</v>
      </c>
      <c r="B30" s="12">
        <v>2265.1</v>
      </c>
      <c r="C30" s="12">
        <v>1698.825</v>
      </c>
      <c r="D30" s="17">
        <f t="shared" si="1"/>
        <v>75</v>
      </c>
    </row>
    <row r="31" spans="1:4" s="6" customFormat="1" ht="15.75" x14ac:dyDescent="0.25">
      <c r="A31" s="5" t="s">
        <v>18</v>
      </c>
      <c r="B31" s="11">
        <f>B32</f>
        <v>4912</v>
      </c>
      <c r="C31" s="11">
        <f>C32</f>
        <v>2676.2</v>
      </c>
      <c r="D31" s="17">
        <f>C31/B31*100</f>
        <v>54.482899022801298</v>
      </c>
    </row>
    <row r="32" spans="1:4" ht="31.5" x14ac:dyDescent="0.25">
      <c r="A32" s="7" t="s">
        <v>63</v>
      </c>
      <c r="B32" s="12">
        <v>4912</v>
      </c>
      <c r="C32" s="12">
        <v>2676.2</v>
      </c>
      <c r="D32" s="16">
        <f t="shared" ref="D32:D64" si="2">C32/B32*100</f>
        <v>54.482899022801298</v>
      </c>
    </row>
    <row r="33" spans="1:4" s="6" customFormat="1" ht="15.75" x14ac:dyDescent="0.25">
      <c r="A33" s="5" t="s">
        <v>19</v>
      </c>
      <c r="B33" s="11">
        <f>SUM(B34:B37)</f>
        <v>223977.3</v>
      </c>
      <c r="C33" s="11">
        <f>SUM(C34:C37)</f>
        <v>110712.3</v>
      </c>
      <c r="D33" s="17">
        <f>C33/B33*100</f>
        <v>49.430143143970398</v>
      </c>
    </row>
    <row r="34" spans="1:4" ht="15.75" x14ac:dyDescent="0.25">
      <c r="A34" s="7" t="s">
        <v>35</v>
      </c>
      <c r="B34" s="12">
        <v>8699.2999999999993</v>
      </c>
      <c r="C34" s="12">
        <v>3922.9</v>
      </c>
      <c r="D34" s="16">
        <f t="shared" si="2"/>
        <v>45.094432885404579</v>
      </c>
    </row>
    <row r="35" spans="1:4" ht="15.75" x14ac:dyDescent="0.25">
      <c r="A35" s="7" t="s">
        <v>36</v>
      </c>
      <c r="B35" s="12">
        <v>5700</v>
      </c>
      <c r="C35" s="12">
        <v>1693.9</v>
      </c>
      <c r="D35" s="16">
        <f t="shared" si="2"/>
        <v>29.717543859649126</v>
      </c>
    </row>
    <row r="36" spans="1:4" ht="15.75" x14ac:dyDescent="0.25">
      <c r="A36" s="7" t="s">
        <v>37</v>
      </c>
      <c r="B36" s="12">
        <v>186391.5</v>
      </c>
      <c r="C36" s="12">
        <v>98957.2</v>
      </c>
      <c r="D36" s="16">
        <f t="shared" si="2"/>
        <v>53.091047606784649</v>
      </c>
    </row>
    <row r="37" spans="1:4" ht="15.75" x14ac:dyDescent="0.25">
      <c r="A37" s="7" t="s">
        <v>38</v>
      </c>
      <c r="B37" s="12">
        <v>23186.5</v>
      </c>
      <c r="C37" s="12">
        <v>6138.3</v>
      </c>
      <c r="D37" s="16">
        <f t="shared" si="2"/>
        <v>26.473594548551958</v>
      </c>
    </row>
    <row r="38" spans="1:4" s="6" customFormat="1" ht="15.75" x14ac:dyDescent="0.25">
      <c r="A38" s="5" t="s">
        <v>20</v>
      </c>
      <c r="B38" s="11">
        <f>B39+B40+B41+B42</f>
        <v>234483.66076</v>
      </c>
      <c r="C38" s="11">
        <f>C39+C40+C41+C42</f>
        <v>131679.5</v>
      </c>
      <c r="D38" s="17">
        <f>C38/B38*100</f>
        <v>56.157217766562127</v>
      </c>
    </row>
    <row r="39" spans="1:4" ht="15.75" x14ac:dyDescent="0.25">
      <c r="A39" s="7" t="s">
        <v>39</v>
      </c>
      <c r="B39" s="12">
        <v>4871.2354800000003</v>
      </c>
      <c r="C39" s="12">
        <v>2816</v>
      </c>
      <c r="D39" s="16">
        <f t="shared" si="2"/>
        <v>57.808743009073339</v>
      </c>
    </row>
    <row r="40" spans="1:4" ht="15.75" x14ac:dyDescent="0.25">
      <c r="A40" s="7" t="s">
        <v>40</v>
      </c>
      <c r="B40" s="12">
        <v>64970.725279999999</v>
      </c>
      <c r="C40" s="12">
        <v>28080.7</v>
      </c>
      <c r="D40" s="16">
        <f t="shared" si="2"/>
        <v>43.220542604353703</v>
      </c>
    </row>
    <row r="41" spans="1:4" ht="15.75" x14ac:dyDescent="0.25">
      <c r="A41" s="7" t="s">
        <v>41</v>
      </c>
      <c r="B41" s="12">
        <v>156541.70000000001</v>
      </c>
      <c r="C41" s="12">
        <v>94707.8</v>
      </c>
      <c r="D41" s="16">
        <f t="shared" si="2"/>
        <v>60.50004567473075</v>
      </c>
    </row>
    <row r="42" spans="1:4" ht="15.75" x14ac:dyDescent="0.25">
      <c r="A42" s="7" t="s">
        <v>42</v>
      </c>
      <c r="B42" s="12">
        <v>8100</v>
      </c>
      <c r="C42" s="12">
        <v>6075</v>
      </c>
      <c r="D42" s="16">
        <f t="shared" si="2"/>
        <v>75</v>
      </c>
    </row>
    <row r="43" spans="1:4" s="6" customFormat="1" ht="15.75" x14ac:dyDescent="0.25">
      <c r="A43" s="5" t="s">
        <v>61</v>
      </c>
      <c r="B43" s="11">
        <f>B44</f>
        <v>10237.1</v>
      </c>
      <c r="C43" s="11">
        <f t="shared" ref="C43:D43" si="3">C44</f>
        <v>4224.3</v>
      </c>
      <c r="D43" s="11">
        <f t="shared" si="3"/>
        <v>0</v>
      </c>
    </row>
    <row r="44" spans="1:4" ht="15.75" x14ac:dyDescent="0.25">
      <c r="A44" s="7" t="s">
        <v>62</v>
      </c>
      <c r="B44" s="12">
        <v>10237.1</v>
      </c>
      <c r="C44" s="12">
        <v>4224.3</v>
      </c>
      <c r="D44" s="16"/>
    </row>
    <row r="45" spans="1:4" s="6" customFormat="1" ht="15.75" x14ac:dyDescent="0.25">
      <c r="A45" s="5" t="s">
        <v>21</v>
      </c>
      <c r="B45" s="11">
        <f>SUM(B46:B50)</f>
        <v>1312972.0000000002</v>
      </c>
      <c r="C45" s="11">
        <f>SUM(C46:C50)</f>
        <v>977673.29999999993</v>
      </c>
      <c r="D45" s="17">
        <f>C45/B45*100</f>
        <v>74.462616110625348</v>
      </c>
    </row>
    <row r="46" spans="1:4" ht="15.75" x14ac:dyDescent="0.25">
      <c r="A46" s="7" t="s">
        <v>43</v>
      </c>
      <c r="B46" s="12">
        <v>433718.4</v>
      </c>
      <c r="C46" s="12">
        <v>332472.5</v>
      </c>
      <c r="D46" s="16">
        <f t="shared" si="2"/>
        <v>76.65630510487911</v>
      </c>
    </row>
    <row r="47" spans="1:4" ht="15.75" x14ac:dyDescent="0.25">
      <c r="A47" s="7" t="s">
        <v>44</v>
      </c>
      <c r="B47" s="12">
        <v>690134.8</v>
      </c>
      <c r="C47" s="12">
        <v>512897.6</v>
      </c>
      <c r="D47" s="16">
        <f t="shared" si="2"/>
        <v>74.318466479302288</v>
      </c>
    </row>
    <row r="48" spans="1:4" ht="15.75" x14ac:dyDescent="0.25">
      <c r="A48" s="7" t="s">
        <v>59</v>
      </c>
      <c r="B48" s="12">
        <v>115056.7</v>
      </c>
      <c r="C48" s="12">
        <v>86668.5</v>
      </c>
      <c r="D48" s="16">
        <f t="shared" si="2"/>
        <v>75.326773668982341</v>
      </c>
    </row>
    <row r="49" spans="1:4" ht="15.75" x14ac:dyDescent="0.25">
      <c r="A49" s="7" t="s">
        <v>46</v>
      </c>
      <c r="B49" s="12">
        <v>33679.1</v>
      </c>
      <c r="C49" s="12">
        <v>22646.2</v>
      </c>
      <c r="D49" s="16">
        <f t="shared" si="2"/>
        <v>67.241107986852384</v>
      </c>
    </row>
    <row r="50" spans="1:4" ht="15.75" x14ac:dyDescent="0.25">
      <c r="A50" s="8" t="s">
        <v>45</v>
      </c>
      <c r="B50" s="12">
        <f>24571.1984+15811.8016</f>
        <v>40383</v>
      </c>
      <c r="C50" s="12">
        <v>22988.5</v>
      </c>
      <c r="D50" s="16">
        <f t="shared" si="2"/>
        <v>56.926181809177137</v>
      </c>
    </row>
    <row r="51" spans="1:4" s="6" customFormat="1" ht="15.75" x14ac:dyDescent="0.25">
      <c r="A51" s="5" t="s">
        <v>22</v>
      </c>
      <c r="B51" s="11">
        <f>B52</f>
        <v>105695.3</v>
      </c>
      <c r="C51" s="11">
        <f>C52</f>
        <v>77521.100000000006</v>
      </c>
      <c r="D51" s="17">
        <f>C51/B51*100</f>
        <v>73.343942445879804</v>
      </c>
    </row>
    <row r="52" spans="1:4" ht="15.75" x14ac:dyDescent="0.25">
      <c r="A52" s="7" t="s">
        <v>47</v>
      </c>
      <c r="B52" s="12">
        <v>105695.3</v>
      </c>
      <c r="C52" s="12">
        <v>77521.100000000006</v>
      </c>
      <c r="D52" s="16">
        <f t="shared" si="2"/>
        <v>73.343942445879804</v>
      </c>
    </row>
    <row r="53" spans="1:4" s="6" customFormat="1" ht="15.75" x14ac:dyDescent="0.25">
      <c r="A53" s="5" t="s">
        <v>56</v>
      </c>
      <c r="B53" s="11">
        <f>B54+B55+B56</f>
        <v>124113.647</v>
      </c>
      <c r="C53" s="11">
        <f>C54+C55+C56</f>
        <v>84830.2</v>
      </c>
      <c r="D53" s="17">
        <f>C53/B53*100</f>
        <v>68.348809377908296</v>
      </c>
    </row>
    <row r="54" spans="1:4" ht="15.75" x14ac:dyDescent="0.25">
      <c r="A54" s="7" t="s">
        <v>48</v>
      </c>
      <c r="B54" s="12">
        <v>1469.3</v>
      </c>
      <c r="C54" s="12">
        <v>413.4</v>
      </c>
      <c r="D54" s="16">
        <f t="shared" si="2"/>
        <v>28.13584700197373</v>
      </c>
    </row>
    <row r="55" spans="1:4" ht="15.75" x14ac:dyDescent="0.25">
      <c r="A55" s="7" t="s">
        <v>49</v>
      </c>
      <c r="B55" s="12">
        <v>3585.1469999999999</v>
      </c>
      <c r="C55" s="12">
        <v>3585.1</v>
      </c>
      <c r="D55" s="16">
        <f t="shared" si="2"/>
        <v>99.998689035623926</v>
      </c>
    </row>
    <row r="56" spans="1:4" ht="15.75" x14ac:dyDescent="0.25">
      <c r="A56" s="7" t="s">
        <v>50</v>
      </c>
      <c r="B56" s="12">
        <v>119059.2</v>
      </c>
      <c r="C56" s="12">
        <v>80831.7</v>
      </c>
      <c r="D56" s="16">
        <f t="shared" si="2"/>
        <v>67.892023463957429</v>
      </c>
    </row>
    <row r="57" spans="1:4" s="6" customFormat="1" ht="15.75" x14ac:dyDescent="0.25">
      <c r="A57" s="5" t="s">
        <v>23</v>
      </c>
      <c r="B57" s="11">
        <f>B58</f>
        <v>62929</v>
      </c>
      <c r="C57" s="11">
        <f t="shared" ref="C57:D57" si="4">C58</f>
        <v>42193.7</v>
      </c>
      <c r="D57" s="11">
        <f t="shared" si="4"/>
        <v>67.04969092151471</v>
      </c>
    </row>
    <row r="58" spans="1:4" ht="15.75" x14ac:dyDescent="0.25">
      <c r="A58" s="7" t="s">
        <v>51</v>
      </c>
      <c r="B58" s="12">
        <v>62929</v>
      </c>
      <c r="C58" s="12">
        <v>42193.7</v>
      </c>
      <c r="D58" s="16">
        <f t="shared" si="2"/>
        <v>67.04969092151471</v>
      </c>
    </row>
    <row r="59" spans="1:4" s="6" customFormat="1" ht="15.75" x14ac:dyDescent="0.25">
      <c r="A59" s="5" t="s">
        <v>24</v>
      </c>
      <c r="B59" s="11">
        <f>B60+B61</f>
        <v>4547</v>
      </c>
      <c r="C59" s="11">
        <f>C60+C61</f>
        <v>2836.8</v>
      </c>
      <c r="D59" s="16">
        <f t="shared" si="2"/>
        <v>62.388387948097645</v>
      </c>
    </row>
    <row r="60" spans="1:4" ht="15.75" x14ac:dyDescent="0.25">
      <c r="A60" s="7" t="s">
        <v>52</v>
      </c>
      <c r="B60" s="12">
        <v>3500</v>
      </c>
      <c r="C60" s="12">
        <v>2333.3000000000002</v>
      </c>
      <c r="D60" s="16">
        <f t="shared" si="2"/>
        <v>66.665714285714301</v>
      </c>
    </row>
    <row r="61" spans="1:4" ht="15.75" x14ac:dyDescent="0.25">
      <c r="A61" s="7" t="s">
        <v>53</v>
      </c>
      <c r="B61" s="12">
        <v>1047</v>
      </c>
      <c r="C61" s="12">
        <v>503.5</v>
      </c>
      <c r="D61" s="16">
        <f t="shared" si="2"/>
        <v>48.089780324737347</v>
      </c>
    </row>
    <row r="62" spans="1:4" s="6" customFormat="1" ht="31.5" x14ac:dyDescent="0.25">
      <c r="A62" s="5" t="s">
        <v>55</v>
      </c>
      <c r="B62" s="11">
        <f>B63+B64</f>
        <v>70252</v>
      </c>
      <c r="C62" s="11">
        <f>C63+C64</f>
        <v>51642.1</v>
      </c>
      <c r="D62" s="17">
        <f>C62/B62*100</f>
        <v>73.5097933154928</v>
      </c>
    </row>
    <row r="63" spans="1:4" s="6" customFormat="1" ht="31.5" x14ac:dyDescent="0.25">
      <c r="A63" s="7" t="s">
        <v>54</v>
      </c>
      <c r="B63" s="12">
        <v>65752</v>
      </c>
      <c r="C63" s="12">
        <v>50142.1</v>
      </c>
      <c r="D63" s="16">
        <f t="shared" si="2"/>
        <v>76.259429370969698</v>
      </c>
    </row>
    <row r="64" spans="1:4" s="6" customFormat="1" ht="15.75" x14ac:dyDescent="0.25">
      <c r="A64" s="7" t="s">
        <v>57</v>
      </c>
      <c r="B64" s="12">
        <v>4500</v>
      </c>
      <c r="C64" s="12">
        <v>1500</v>
      </c>
      <c r="D64" s="16">
        <f t="shared" si="2"/>
        <v>33.333333333333329</v>
      </c>
    </row>
    <row r="65" spans="1:4" ht="15.75" x14ac:dyDescent="0.25">
      <c r="A65" s="5" t="s">
        <v>25</v>
      </c>
      <c r="B65" s="11">
        <f>B62+B59+B57+B53+B51+B45+B38+B33+B31+B29+B23+B43-0.1</f>
        <v>2297306.4545999998</v>
      </c>
      <c r="C65" s="11">
        <f>C62+C59+C57+C53+C51+C45+C38+C33+C31+C29+C23+C43</f>
        <v>1564984.5249999999</v>
      </c>
      <c r="D65" s="17">
        <f>C65/B65*100</f>
        <v>68.122584249322117</v>
      </c>
    </row>
    <row r="66" spans="1:4" ht="15.75" x14ac:dyDescent="0.25">
      <c r="A66" s="5" t="s">
        <v>26</v>
      </c>
      <c r="B66" s="11">
        <f>B20-B65-0.1</f>
        <v>-216785.37136999975</v>
      </c>
      <c r="C66" s="11">
        <f>C20-C65</f>
        <v>-36088.76484999992</v>
      </c>
      <c r="D66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2021-10-08T07:22:06Z</dcterms:modified>
</cp:coreProperties>
</file>