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ЭтаКнига" defaultThemeVersion="124226"/>
  <mc:AlternateContent xmlns:mc="http://schemas.openxmlformats.org/markup-compatibility/2006">
    <mc:Choice Requires="x15">
      <x15ac:absPath xmlns:x15ac="http://schemas.microsoft.com/office/spreadsheetml/2010/11/ac" url="D:\Рабочий стол\РО 2020\РО сельских\"/>
    </mc:Choice>
  </mc:AlternateContent>
  <xr:revisionPtr revIDLastSave="0" documentId="13_ncr:1_{594F2ED6-41DA-4F9F-9C88-F8B71CC72A4B}" xr6:coauthVersionLast="45" xr6:coauthVersionMax="45" xr10:uidLastSave="{00000000-0000-0000-0000-000000000000}"/>
  <bookViews>
    <workbookView xWindow="-120" yWindow="-120" windowWidth="29040" windowHeight="15840" tabRatio="735" xr2:uid="{00000000-000D-0000-FFFF-FFFF00000000}"/>
  </bookViews>
  <sheets>
    <sheet name="20180 (2)" sheetId="8" r:id="rId1"/>
    <sheet name="Лист1" sheetId="9" r:id="rId2"/>
  </sheets>
  <definedNames>
    <definedName name="_xlnm.Print_Titles" localSheetId="0">'20180 (2)'!$10:$10</definedName>
    <definedName name="_xlnm.Print_Area" localSheetId="0">'20180 (2)'!$A$1:$S$52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4" i="8" l="1"/>
  <c r="S16" i="8"/>
  <c r="R16" i="8"/>
  <c r="Q16" i="8"/>
  <c r="R15" i="8"/>
  <c r="S15" i="8"/>
  <c r="Q15" i="8"/>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C19" i="9"/>
  <c r="AO18" i="9"/>
  <c r="BA17" i="9"/>
  <c r="BA18" i="9"/>
  <c r="AY18" i="9"/>
  <c r="AY17" i="9"/>
  <c r="AX15" i="9"/>
  <c r="AX16" i="9"/>
  <c r="AX17" i="9"/>
  <c r="AX18" i="9"/>
  <c r="AW15" i="9"/>
  <c r="AW16" i="9"/>
  <c r="AW17" i="9"/>
  <c r="AW18" i="9"/>
  <c r="AV17" i="9"/>
  <c r="AV18" i="9"/>
  <c r="AU17" i="9"/>
  <c r="AU18" i="9"/>
  <c r="AT16" i="9"/>
  <c r="AT17" i="9"/>
  <c r="AT18" i="9"/>
  <c r="AS16" i="9"/>
  <c r="AS17" i="9"/>
  <c r="AS18" i="9"/>
  <c r="AR15" i="9"/>
  <c r="AR16" i="9"/>
  <c r="AR17" i="9"/>
  <c r="AR18" i="9"/>
  <c r="AQ15" i="9"/>
  <c r="AQ16" i="9"/>
  <c r="AQ17" i="9"/>
  <c r="AQ18" i="9"/>
  <c r="AP16" i="9"/>
  <c r="AP17" i="9"/>
  <c r="AP18" i="9"/>
  <c r="AO13" i="9"/>
  <c r="AO14" i="9"/>
  <c r="AO15" i="9"/>
  <c r="AO16" i="9"/>
  <c r="AO17" i="9"/>
  <c r="AN16" i="9"/>
  <c r="AN17" i="9"/>
  <c r="AN18" i="9"/>
  <c r="AM16" i="9"/>
  <c r="AM17" i="9"/>
  <c r="AM18" i="9"/>
  <c r="AL16" i="9"/>
  <c r="AL17" i="9"/>
  <c r="AL18" i="9"/>
  <c r="AG17" i="9"/>
  <c r="AG18" i="9"/>
  <c r="AF18" i="9"/>
  <c r="AE17" i="9"/>
  <c r="AE18" i="9"/>
  <c r="AD13" i="9"/>
  <c r="AD14" i="9"/>
  <c r="AD15" i="9"/>
  <c r="AD16" i="9"/>
  <c r="AD17" i="9"/>
  <c r="AD18" i="9"/>
  <c r="AB14" i="9"/>
  <c r="AB15" i="9"/>
  <c r="AB16" i="9"/>
  <c r="AB17" i="9"/>
  <c r="AB18" i="9"/>
  <c r="AA14" i="9"/>
  <c r="AA15" i="9"/>
  <c r="AA16" i="9"/>
  <c r="AA17" i="9"/>
  <c r="AA18" i="9"/>
  <c r="Z14" i="9"/>
  <c r="Z15" i="9"/>
  <c r="Z16" i="9"/>
  <c r="Z17" i="9"/>
  <c r="Z18" i="9"/>
  <c r="Y14" i="9"/>
  <c r="Y15" i="9"/>
  <c r="Y16" i="9"/>
  <c r="Y17" i="9"/>
  <c r="Y18" i="9"/>
  <c r="X14" i="9"/>
  <c r="X15" i="9"/>
  <c r="X16" i="9"/>
  <c r="X17" i="9"/>
  <c r="X18" i="9"/>
  <c r="V14" i="9"/>
  <c r="V15" i="9"/>
  <c r="V16" i="9"/>
  <c r="V17" i="9"/>
  <c r="V18" i="9"/>
  <c r="U14" i="9"/>
  <c r="U15" i="9"/>
  <c r="U16" i="9"/>
  <c r="U17" i="9"/>
  <c r="U18" i="9"/>
  <c r="T14" i="9"/>
  <c r="T15" i="9"/>
  <c r="T16" i="9"/>
  <c r="T17" i="9"/>
  <c r="T18" i="9"/>
  <c r="S14" i="9"/>
  <c r="S15" i="9"/>
  <c r="S16" i="9"/>
  <c r="S17" i="9"/>
  <c r="S18" i="9"/>
  <c r="AO12" i="9"/>
  <c r="AO11" i="9"/>
  <c r="AO10" i="9"/>
  <c r="BA10" i="9"/>
  <c r="AK18" i="9" l="1"/>
  <c r="AK17" i="9"/>
  <c r="BC17" i="9"/>
  <c r="BC18" i="9"/>
  <c r="AO9" i="9" l="1"/>
  <c r="AO8" i="9" l="1"/>
  <c r="AU6" i="9" l="1"/>
  <c r="AU7" i="9"/>
  <c r="AU8" i="9"/>
  <c r="AU9" i="9"/>
  <c r="AU10" i="9"/>
  <c r="AU11" i="9"/>
  <c r="AU12" i="9"/>
  <c r="AU13" i="9"/>
  <c r="AU14" i="9"/>
  <c r="AU15" i="9"/>
  <c r="BC15" i="9" s="1"/>
  <c r="AU16" i="9"/>
  <c r="AU5" i="9"/>
  <c r="BA5" i="9"/>
  <c r="BA6" i="9"/>
  <c r="BA7" i="9"/>
  <c r="BA8" i="9"/>
  <c r="BA9" i="9"/>
  <c r="BA11" i="9"/>
  <c r="BA12" i="9"/>
  <c r="BA13" i="9"/>
  <c r="BA14" i="9"/>
  <c r="BA15" i="9"/>
  <c r="BA16" i="9"/>
  <c r="AY5" i="9"/>
  <c r="AY6" i="9"/>
  <c r="AY7" i="9"/>
  <c r="AY8" i="9"/>
  <c r="AY9" i="9"/>
  <c r="AY10" i="9"/>
  <c r="AY11" i="9"/>
  <c r="AY12" i="9"/>
  <c r="AY13" i="9"/>
  <c r="AY14" i="9"/>
  <c r="AY15" i="9"/>
  <c r="AY16" i="9"/>
  <c r="AX5" i="9"/>
  <c r="AX6" i="9"/>
  <c r="AX7" i="9"/>
  <c r="AX8" i="9"/>
  <c r="AX9" i="9"/>
  <c r="AX10" i="9"/>
  <c r="AX11" i="9"/>
  <c r="AX12" i="9"/>
  <c r="AX13" i="9"/>
  <c r="AX14" i="9"/>
  <c r="AW5" i="9"/>
  <c r="AW6" i="9"/>
  <c r="AW7" i="9"/>
  <c r="AW8" i="9"/>
  <c r="AW9" i="9"/>
  <c r="AW10" i="9"/>
  <c r="AW11" i="9"/>
  <c r="AW12" i="9"/>
  <c r="AW13" i="9"/>
  <c r="AW14" i="9"/>
  <c r="AV5" i="9"/>
  <c r="AV6" i="9"/>
  <c r="AV7" i="9"/>
  <c r="AV8" i="9"/>
  <c r="AV9" i="9"/>
  <c r="AV10" i="9"/>
  <c r="AV11" i="9"/>
  <c r="AV12" i="9"/>
  <c r="AV13" i="9"/>
  <c r="AV14" i="9"/>
  <c r="AV15" i="9"/>
  <c r="AV16" i="9"/>
  <c r="AT5" i="9"/>
  <c r="AT6" i="9"/>
  <c r="AT7" i="9"/>
  <c r="AT8" i="9"/>
  <c r="AT9" i="9"/>
  <c r="AT10" i="9"/>
  <c r="AT11" i="9"/>
  <c r="AT12" i="9"/>
  <c r="AT13" i="9"/>
  <c r="AT14" i="9"/>
  <c r="AT15" i="9"/>
  <c r="AS5" i="9"/>
  <c r="AS6" i="9"/>
  <c r="AS7" i="9"/>
  <c r="AS8" i="9"/>
  <c r="AS9" i="9"/>
  <c r="AS10" i="9"/>
  <c r="AS11" i="9"/>
  <c r="AS12" i="9"/>
  <c r="AS13" i="9"/>
  <c r="AS14" i="9"/>
  <c r="AS15" i="9"/>
  <c r="AR5" i="9"/>
  <c r="AR6" i="9"/>
  <c r="AR7" i="9"/>
  <c r="AR8" i="9"/>
  <c r="AR9" i="9"/>
  <c r="AR10" i="9"/>
  <c r="AR11" i="9"/>
  <c r="AR12" i="9"/>
  <c r="AR13" i="9"/>
  <c r="AR14" i="9"/>
  <c r="AQ5" i="9"/>
  <c r="AQ6" i="9"/>
  <c r="AQ7" i="9"/>
  <c r="AQ8" i="9"/>
  <c r="AQ9" i="9"/>
  <c r="AQ10" i="9"/>
  <c r="AQ11" i="9"/>
  <c r="AQ12" i="9"/>
  <c r="AQ13" i="9"/>
  <c r="AQ14" i="9"/>
  <c r="AP5" i="9"/>
  <c r="AP6" i="9"/>
  <c r="AP7" i="9"/>
  <c r="AP8" i="9"/>
  <c r="AP9" i="9"/>
  <c r="AP10" i="9"/>
  <c r="AP11" i="9"/>
  <c r="AP12" i="9"/>
  <c r="AP13" i="9"/>
  <c r="AP14" i="9"/>
  <c r="AP15" i="9"/>
  <c r="AN5" i="9"/>
  <c r="AN6" i="9"/>
  <c r="AN7" i="9"/>
  <c r="AN8" i="9"/>
  <c r="AN9" i="9"/>
  <c r="AN10" i="9"/>
  <c r="AN11" i="9"/>
  <c r="AN12" i="9"/>
  <c r="AN13" i="9"/>
  <c r="AN14" i="9"/>
  <c r="AN15" i="9"/>
  <c r="AM5" i="9"/>
  <c r="AM6" i="9"/>
  <c r="AM7" i="9"/>
  <c r="AM8" i="9"/>
  <c r="AM9" i="9"/>
  <c r="AM10" i="9"/>
  <c r="AM11" i="9"/>
  <c r="AM12" i="9"/>
  <c r="AM13" i="9"/>
  <c r="AM14" i="9"/>
  <c r="AM15" i="9"/>
  <c r="AL5" i="9"/>
  <c r="AL6" i="9"/>
  <c r="AL7" i="9"/>
  <c r="AL8" i="9"/>
  <c r="AL9" i="9"/>
  <c r="AL10" i="9"/>
  <c r="AL11" i="9"/>
  <c r="AL12" i="9"/>
  <c r="AL13" i="9"/>
  <c r="AL14" i="9"/>
  <c r="AL15" i="9"/>
  <c r="AG5" i="9"/>
  <c r="AG6" i="9"/>
  <c r="AG7" i="9"/>
  <c r="AG8" i="9"/>
  <c r="AG9" i="9"/>
  <c r="AG10" i="9"/>
  <c r="AG11" i="9"/>
  <c r="AG12" i="9"/>
  <c r="AG13" i="9"/>
  <c r="AG14" i="9"/>
  <c r="AG15" i="9"/>
  <c r="AG16" i="9"/>
  <c r="AF5" i="9"/>
  <c r="AF6" i="9"/>
  <c r="AF7" i="9"/>
  <c r="AF8" i="9"/>
  <c r="AF9" i="9"/>
  <c r="AF10" i="9"/>
  <c r="AF11" i="9"/>
  <c r="AF12" i="9"/>
  <c r="AF13" i="9"/>
  <c r="AF14" i="9"/>
  <c r="AF15" i="9"/>
  <c r="AF16" i="9"/>
  <c r="AF17" i="9"/>
  <c r="AE5" i="9"/>
  <c r="AE6" i="9"/>
  <c r="AE7" i="9"/>
  <c r="AE8" i="9"/>
  <c r="AE9" i="9"/>
  <c r="AE10" i="9"/>
  <c r="AE11" i="9"/>
  <c r="AE12" i="9"/>
  <c r="AE13" i="9"/>
  <c r="AE14" i="9"/>
  <c r="AK14" i="9" s="1"/>
  <c r="AE15" i="9"/>
  <c r="AK15" i="9" s="1"/>
  <c r="AE16" i="9"/>
  <c r="AK16" i="9" s="1"/>
  <c r="AD5" i="9"/>
  <c r="AD6" i="9"/>
  <c r="AD7" i="9"/>
  <c r="AD8" i="9"/>
  <c r="AD9" i="9"/>
  <c r="AD10" i="9"/>
  <c r="AD11" i="9"/>
  <c r="AD12" i="9"/>
  <c r="AK12" i="9" s="1"/>
  <c r="AB5" i="9"/>
  <c r="AB6" i="9"/>
  <c r="AB7" i="9"/>
  <c r="AB8" i="9"/>
  <c r="AB9" i="9"/>
  <c r="AB10" i="9"/>
  <c r="AB11" i="9"/>
  <c r="AB12" i="9"/>
  <c r="AB13" i="9"/>
  <c r="AA5" i="9"/>
  <c r="AA6" i="9"/>
  <c r="AA7" i="9"/>
  <c r="AA8" i="9"/>
  <c r="AA9" i="9"/>
  <c r="AA10" i="9"/>
  <c r="AA11" i="9"/>
  <c r="AA12" i="9"/>
  <c r="AA13" i="9"/>
  <c r="Z5" i="9"/>
  <c r="Z6" i="9"/>
  <c r="Z7" i="9"/>
  <c r="Z8" i="9"/>
  <c r="Z9" i="9"/>
  <c r="Z10" i="9"/>
  <c r="Z11" i="9"/>
  <c r="Z12" i="9"/>
  <c r="Z13" i="9"/>
  <c r="Y5" i="9"/>
  <c r="Y6" i="9"/>
  <c r="Y7" i="9"/>
  <c r="Y8" i="9"/>
  <c r="Y9" i="9"/>
  <c r="Y10" i="9"/>
  <c r="Y11" i="9"/>
  <c r="Y12" i="9"/>
  <c r="Y13" i="9"/>
  <c r="X5" i="9"/>
  <c r="X6" i="9"/>
  <c r="X7" i="9"/>
  <c r="X8" i="9"/>
  <c r="X9" i="9"/>
  <c r="X10" i="9"/>
  <c r="X11" i="9"/>
  <c r="X12" i="9"/>
  <c r="X13" i="9"/>
  <c r="V5" i="9"/>
  <c r="V6" i="9"/>
  <c r="V7" i="9"/>
  <c r="V8" i="9"/>
  <c r="V9" i="9"/>
  <c r="V10" i="9"/>
  <c r="V11" i="9"/>
  <c r="V12" i="9"/>
  <c r="V13" i="9"/>
  <c r="U5" i="9"/>
  <c r="U6" i="9"/>
  <c r="U7" i="9"/>
  <c r="U8" i="9"/>
  <c r="AK8" i="9" s="1"/>
  <c r="U9" i="9"/>
  <c r="U10" i="9"/>
  <c r="U11" i="9"/>
  <c r="AK11" i="9" s="1"/>
  <c r="U12" i="9"/>
  <c r="U13" i="9"/>
  <c r="T5" i="9"/>
  <c r="T6" i="9"/>
  <c r="T7" i="9"/>
  <c r="T8" i="9"/>
  <c r="T9" i="9"/>
  <c r="T10" i="9"/>
  <c r="T11" i="9"/>
  <c r="T12" i="9"/>
  <c r="T13" i="9"/>
  <c r="S4" i="9"/>
  <c r="S5" i="9"/>
  <c r="S6" i="9"/>
  <c r="S7" i="9"/>
  <c r="S8" i="9"/>
  <c r="S9" i="9"/>
  <c r="S10" i="9"/>
  <c r="S11" i="9"/>
  <c r="S12" i="9"/>
  <c r="S13" i="9"/>
  <c r="AM4" i="9"/>
  <c r="AN4" i="9"/>
  <c r="AP4" i="9"/>
  <c r="AQ4" i="9"/>
  <c r="AR4" i="9"/>
  <c r="AS4" i="9"/>
  <c r="AT4" i="9"/>
  <c r="AV4" i="9"/>
  <c r="AW4" i="9"/>
  <c r="AX4" i="9"/>
  <c r="AY4" i="9"/>
  <c r="BA4" i="9"/>
  <c r="AL4" i="9"/>
  <c r="V4" i="9"/>
  <c r="U4" i="9"/>
  <c r="X4" i="9"/>
  <c r="Y4" i="9"/>
  <c r="Z4" i="9"/>
  <c r="AA4" i="9"/>
  <c r="AB4" i="9"/>
  <c r="AD4" i="9"/>
  <c r="AE4" i="9"/>
  <c r="AF4" i="9"/>
  <c r="AG4" i="9"/>
  <c r="T4" i="9"/>
  <c r="BC3" i="9"/>
  <c r="AK3" i="9"/>
  <c r="S3" i="9"/>
  <c r="AY3" i="9"/>
  <c r="AG3" i="9"/>
  <c r="AW3" i="9"/>
  <c r="AE3" i="9"/>
  <c r="BC16" i="9" l="1"/>
  <c r="BC14" i="9"/>
  <c r="AK13" i="9"/>
  <c r="BC10" i="9"/>
  <c r="AK10" i="9"/>
  <c r="AK9" i="9"/>
  <c r="AK7" i="9"/>
  <c r="AK6" i="9"/>
  <c r="AK5" i="9"/>
  <c r="BC6" i="9"/>
  <c r="BC13" i="9"/>
  <c r="BC9" i="9"/>
  <c r="BC5" i="9"/>
  <c r="BC8" i="9"/>
  <c r="BC7" i="9"/>
  <c r="BC12" i="9"/>
  <c r="BC11" i="9"/>
  <c r="BC4" i="9"/>
  <c r="AK4" i="9"/>
  <c r="N24" i="8" l="1"/>
  <c r="O18" i="8" l="1"/>
  <c r="P18" i="8"/>
  <c r="Q18" i="8"/>
  <c r="R18" i="8"/>
  <c r="S18" i="8"/>
  <c r="N18" i="8"/>
  <c r="O13" i="8"/>
  <c r="P13" i="8"/>
  <c r="Q13" i="8"/>
  <c r="R13" i="8"/>
  <c r="S13" i="8"/>
  <c r="N13" i="8"/>
  <c r="O24" i="8"/>
  <c r="P24" i="8"/>
  <c r="Q24" i="8"/>
  <c r="R24" i="8"/>
  <c r="S24" i="8"/>
  <c r="O27" i="8"/>
  <c r="P27" i="8"/>
  <c r="Q27" i="8"/>
  <c r="R27" i="8"/>
  <c r="S27" i="8"/>
  <c r="N27" i="8"/>
  <c r="O33" i="8"/>
  <c r="O32" i="8" s="1"/>
  <c r="P33" i="8"/>
  <c r="P32" i="8" s="1"/>
  <c r="Q33" i="8"/>
  <c r="Q32" i="8" s="1"/>
  <c r="R33" i="8"/>
  <c r="R32" i="8" s="1"/>
  <c r="S33" i="8"/>
  <c r="S32" i="8" s="1"/>
  <c r="N33" i="8"/>
  <c r="N32" i="8" s="1"/>
  <c r="O37" i="8"/>
  <c r="O36" i="8" s="1"/>
  <c r="O35" i="8" s="1"/>
  <c r="P37" i="8"/>
  <c r="P36" i="8" s="1"/>
  <c r="P35" i="8" s="1"/>
  <c r="Q37" i="8"/>
  <c r="Q36" i="8" s="1"/>
  <c r="Q35" i="8" s="1"/>
  <c r="R37" i="8"/>
  <c r="R36" i="8" s="1"/>
  <c r="R35" i="8" s="1"/>
  <c r="S37" i="8"/>
  <c r="S36" i="8" s="1"/>
  <c r="S35" i="8" s="1"/>
  <c r="N37" i="8"/>
  <c r="N36" i="8" s="1"/>
  <c r="N35" i="8" s="1"/>
  <c r="S12" i="8" l="1"/>
  <c r="O12" i="8"/>
  <c r="O11" i="8" s="1"/>
  <c r="P12" i="8"/>
  <c r="P11" i="8" s="1"/>
  <c r="S11" i="8"/>
  <c r="N12" i="8"/>
  <c r="N11" i="8" s="1"/>
  <c r="R12" i="8"/>
  <c r="R11" i="8" s="1"/>
  <c r="Q12" i="8"/>
  <c r="Q11" i="8" s="1"/>
</calcChain>
</file>

<file path=xl/sharedStrings.xml><?xml version="1.0" encoding="utf-8"?>
<sst xmlns="http://schemas.openxmlformats.org/spreadsheetml/2006/main" count="349" uniqueCount="147">
  <si>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</si>
  <si>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</si>
  <si>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</si>
  <si>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</si>
  <si>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</si>
  <si>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</si>
  <si>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</si>
  <si>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</si>
  <si>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</si>
  <si>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плановый период
</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</si>
  <si>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</si>
  <si>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</si>
  <si>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</si>
  <si>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</si>
  <si>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</si>
  <si>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</si>
  <si>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</si>
  <si>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</si>
  <si>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(подпись)</t>
  </si>
  <si>
    <t>Исполнитель</t>
  </si>
  <si>
    <t>Главный бухгалтер</t>
  </si>
  <si>
    <t xml:space="preserve">Руководитель 
финансового органа </t>
  </si>
  <si>
    <t>Единица измерения: тыс. руб. (с точностью до первого десятичного знака)</t>
  </si>
  <si>
    <t xml:space="preserve">  (должность)  </t>
  </si>
  <si>
    <t>(фамилия, инициалы)</t>
  </si>
  <si>
    <t>обеспечение первичных мер пожарной безопасности в границах населенных пунктов сельского поселения</t>
  </si>
  <si>
    <t xml:space="preserve">Федеральный закон от 06.10.2003 № 131-ФЗ "Об общих принципах организации местного самоуправления в Российской Федерации".
</t>
  </si>
  <si>
    <t xml:space="preserve">08.10.2003-01.01.2999
</t>
  </si>
  <si>
    <t>0300</t>
  </si>
  <si>
    <t>0310</t>
  </si>
  <si>
    <t>0800</t>
  </si>
  <si>
    <t>создание условий для организации досуга и обеспечения жителей сельского поселения услугами организаций культуры</t>
  </si>
  <si>
    <t>0500</t>
  </si>
  <si>
    <t>0503</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</si>
  <si>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</si>
  <si>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</si>
  <si>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предусмотренным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в том числе путем выкупа, земельных участков в границах сельского поселения для муниципальных нужд, осуществление муниципального земельного контроля за использованием земель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</si>
  <si>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0400</t>
  </si>
  <si>
    <t>0412</t>
  </si>
  <si>
    <t>0100</t>
  </si>
  <si>
    <t>1200</t>
  </si>
  <si>
    <t>1202</t>
  </si>
  <si>
    <t>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</si>
  <si>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от 28.03.1998 № 53-ФЗ "О воинской обязанности и военной службе".
</t>
  </si>
  <si>
    <t xml:space="preserve">02.04.1998-01.01.2999
</t>
  </si>
  <si>
    <t>1. Соглашение между органами местного самоуправления муниципального района и поселения о передаче полномочий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</si>
  <si>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в целом</t>
  </si>
  <si>
    <t>1. Соглашение между органами местного самоуправления муниципального района и поселения о передаче полномочий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</si>
  <si>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01.01.2006-01.01.2999</t>
  </si>
  <si>
    <t>01.01.2017-31.12.2017</t>
  </si>
  <si>
    <t>1. Устав сельского поселения;                                              2. Положение о бюджетном процессе в сельском поселении";                                                                                                  3. Муниципальная программа "Социальное развитие сельского поселения муниципального района Мелеузовский район Республики Башкортостан"</t>
  </si>
  <si>
    <t>обеспечение проживающих в сельском поселении и нуждающихся в жилых помещениях малоимущних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полномоичй органов местного самоуправления в соответствии с жилищным законодательством</t>
  </si>
  <si>
    <t>0501</t>
  </si>
  <si>
    <t>по плану</t>
  </si>
  <si>
    <t>по факту исполнения</t>
  </si>
  <si>
    <t>0200</t>
  </si>
  <si>
    <t>0203</t>
  </si>
  <si>
    <t>0409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</si>
  <si>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</si>
  <si>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Постановление Правительства Республики Башкортостан от 11 марта 2012 г. N 67 "Об утверждении Порядка предоставления иных межбюджетных трансфертов администрациям муниципальных районов Республики Башкортостан для финансирования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Система ГАРАНТ: http://base.garant.ru/17736620/#ixzz5Dl3x3PkE</t>
  </si>
  <si>
    <t>11.03.2012-01.01.2999</t>
  </si>
  <si>
    <t>ст.14 ч1 п9</t>
  </si>
  <si>
    <t>ст 14 ч1 п12</t>
  </si>
  <si>
    <t>ст 14 ч1 п19</t>
  </si>
  <si>
    <t>ст 14 ч1 п.4</t>
  </si>
  <si>
    <t>ст 14 ч1 п6</t>
  </si>
  <si>
    <t>ст 14 ч1 п20</t>
  </si>
  <si>
    <t>ст 34 ч9</t>
  </si>
  <si>
    <t>ст 17 ч 1 п7</t>
  </si>
  <si>
    <t>ст8 п2 аб22</t>
  </si>
  <si>
    <t>Условно утвержденные расходы на первый и второй годы планового периода в соответствии с решением о местном бюджете</t>
  </si>
  <si>
    <t>владение, пользование и распоряжение имуществом, находящимся в муниципальной собственности сельского поселения</t>
  </si>
  <si>
    <t xml:space="preserve"> пп.3 п.1 ст.14
</t>
  </si>
  <si>
    <t>пп.3 п.1 ст.3</t>
  </si>
  <si>
    <t>0113</t>
  </si>
  <si>
    <t>организация ритуальных услуг и содержание мест захоронения</t>
  </si>
  <si>
    <t>0600</t>
  </si>
  <si>
    <t>0605</t>
  </si>
  <si>
    <t>Заместитель главы Администрации-начальник финансового управления</t>
  </si>
  <si>
    <t>Г.Н. Гончаренко</t>
  </si>
  <si>
    <t xml:space="preserve">Начальник инспекции по бюджету </t>
  </si>
  <si>
    <t>Г.Ф. Тагирова</t>
  </si>
  <si>
    <t>А.Р. Альмухаметова</t>
  </si>
  <si>
    <t>"___" ___________ 20__ г.</t>
  </si>
  <si>
    <t>А.Ф.Валитова</t>
  </si>
  <si>
    <t xml:space="preserve">0804          </t>
  </si>
  <si>
    <t>0102,                      0104                   0113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</si>
  <si>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</si>
  <si>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</si>
  <si>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9900</t>
  </si>
  <si>
    <t>9999</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</si>
  <si>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</si>
  <si>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участие в организации деятельности по сбору (в том числе раздельному сбору) и транспортированию твердых коммунальных отходов</t>
  </si>
  <si>
    <t>Предоставление доплаты за выслугу лет к трудовой пенсии муниципальным служащим за счет средств местного бюджета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</si>
  <si>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</si>
  <si>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</si>
  <si>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</si>
  <si>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</si>
  <si>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2023 г.</t>
  </si>
  <si>
    <t xml:space="preserve"> </t>
  </si>
  <si>
    <t>1.Расходные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</si>
  <si>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1.1.по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</si>
  <si>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1.2.в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</si>
  <si>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1.3.в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</si>
  <si>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2.Расходные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</si>
  <si>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3.Расходные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</si>
  <si>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3.1.за счет субвенций, предоставленных из федерального бюджета, всего</t>
  </si>
  <si>
    <t>4.Расходные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</si>
  <si>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4.1.по предоставлению иных межбюджетных трансфертов, всего</t>
  </si>
  <si>
    <t>4.1.1.в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</si>
  <si>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Приложение № 3
к Положению о ведении реестра расходных обязательств муниципального района Мелеузовский район Республики Башкортостан и составлении консолидированного реестра расходных обязательств муниципального района Мелеузовский район Республики Башкортостан</t>
  </si>
  <si>
    <t>Закон Республики Башкортостан от 28.03.2006г. №288-з " О порядке назначения и выплаты пенсии на муниципальной службе в Республике Башкортостан"</t>
  </si>
  <si>
    <t>ст 8 ч 1</t>
  </si>
  <si>
    <t>28.03.2006-01.01.2999</t>
  </si>
  <si>
    <t>Бюджетный кодекс Российской Федерации от 31.07.1998 №145-ФЗ</t>
  </si>
  <si>
    <t>Ст.184</t>
  </si>
  <si>
    <t>ведущий экономист бюджетного отдела</t>
  </si>
  <si>
    <t xml:space="preserve">1.Федеральный закон от 06.10.2003 № 131-ФЗ "Об общих принципах организации местного самоуправления в Российской Федерации".        </t>
  </si>
  <si>
    <t>ст 14 ч 1 п 18</t>
  </si>
  <si>
    <t>06.10.2003-01.01.2999</t>
  </si>
  <si>
    <t xml:space="preserve">  1.Постановление правительства Республики Башкортостан от 11.03.12г №67 "Об утверждении Порядка предоставления иных межбюджетных трансфертов администрациям муниципальных районов Республики Башкортостан для финансирования мероприятий по благоустройству территории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t>
  </si>
  <si>
    <t>Федеральный закон от 07.12.2011 "416-ФЗ "О водоснабжении и водоотведении"</t>
  </si>
  <si>
    <t>ст.6</t>
  </si>
  <si>
    <t>01.01.2012-01.01.2999</t>
  </si>
  <si>
    <t>отчетный 2020 г.</t>
  </si>
  <si>
    <t xml:space="preserve">текущий 2021 г.
</t>
  </si>
  <si>
    <t xml:space="preserve">очередной 2022 г.
</t>
  </si>
  <si>
    <t>2024 г.</t>
  </si>
  <si>
    <t xml:space="preserve">СВОД РЕЕСТРОВ РАСХОДНЫХ ОБЯЗАТЕЛЬСТВ СЕЛЬСКИХ ПОСЕЛЕНИЙ МУНИЦИПАЛЬНОГО РАЙОНА МЕЛЕУЗОВСКИЙ РАЙОН РЕСПУБЛИКИ БАШКОРТОСТАН
на 1 января  2021 года
</t>
  </si>
  <si>
    <t>Абитовский</t>
  </si>
  <si>
    <t>2023-2024</t>
  </si>
  <si>
    <t>всего</t>
  </si>
  <si>
    <t>Александровский</t>
  </si>
  <si>
    <t>Аптраковский</t>
  </si>
  <si>
    <t>Араслановский</t>
  </si>
  <si>
    <t>Воскресенский</t>
  </si>
  <si>
    <t>Денисовский</t>
  </si>
  <si>
    <t>Зирганский</t>
  </si>
  <si>
    <t>Иштугановский</t>
  </si>
  <si>
    <t>Корнеевский</t>
  </si>
  <si>
    <t>Мелеузовский</t>
  </si>
  <si>
    <t>Нордовский</t>
  </si>
  <si>
    <t>Нугушевский</t>
  </si>
  <si>
    <t>Партизанский</t>
  </si>
  <si>
    <t>Первомайский</t>
  </si>
  <si>
    <t>Сарышевский</t>
  </si>
  <si>
    <t>Шевченковский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</si>
</sst>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sz val="12"/>
      <color theme="1"/>
      <name val="Calibri"/>
      <family val="2"/>
      <charset val="204"/>
      <scheme val="minor"/>
    </font>
    <font>
      <b/>
      <sz val="11"/>
      <color theme="1"/>
      <name val="Calibri"/>
      <family val="2"/>
      <charset val="204"/>
      <scheme val="minor"/>
    </font>
    <font>
      <sz val="10"/>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4">
    <xf numFmtId="0" fontId="0" fillId="0" borderId="0" xfId="0"/>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5" xfId="0" applyFont="1" applyFill="1" applyBorder="1" applyAlignment="1">
      <alignment horizontal="center" vertical="top"/>
    </xf>
    <xf numFmtId="0" fontId="8" fillId="2" borderId="0" xfId="0" applyFont="1" applyFill="1"/>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2" fillId="2" borderId="5" xfId="0" applyFont="1" applyFill="1" applyBorder="1" applyAlignment="1">
      <alignment horizontal="center" vertical="top"/>
    </xf>
    <xf numFmtId="0" fontId="0" fillId="2" borderId="0" xfId="0" applyFill="1"/>
    <xf numFmtId="0" fontId="5" fillId="2" borderId="1" xfId="0" applyFont="1" applyFill="1" applyBorder="1" applyAlignment="1">
      <alignment horizontal="left" vertical="top" wrapText="1"/>
    </xf>
    <xf numFmtId="0" fontId="5" fillId="2" borderId="5" xfId="0" applyFont="1" applyFill="1" applyBorder="1" applyAlignment="1">
      <alignment vertical="top" wrapText="1"/>
    </xf>
    <xf numFmtId="0" fontId="6" fillId="2" borderId="1" xfId="0" applyFont="1" applyFill="1" applyBorder="1" applyAlignment="1" applyProtection="1">
      <alignment horizontal="left" vertical="top" wrapText="1"/>
      <protection locked="0"/>
    </xf>
    <xf numFmtId="0" fontId="5" fillId="2" borderId="1" xfId="0" applyFont="1" applyFill="1" applyBorder="1" applyAlignment="1">
      <alignment vertical="top" wrapText="1"/>
    </xf>
    <xf numFmtId="49" fontId="2" fillId="2" borderId="1" xfId="0" applyNumberFormat="1" applyFont="1" applyFill="1" applyBorder="1" applyAlignment="1">
      <alignment vertical="top" wrapText="1"/>
    </xf>
    <xf numFmtId="0" fontId="7" fillId="2" borderId="0" xfId="0" applyFont="1" applyFill="1" applyAlignment="1">
      <alignment vertical="top" wrapText="1"/>
    </xf>
    <xf numFmtId="0" fontId="2" fillId="2" borderId="1" xfId="0" applyFont="1" applyFill="1" applyBorder="1" applyAlignment="1">
      <alignment vertical="top" wrapText="1"/>
    </xf>
    <xf numFmtId="0" fontId="2" fillId="2" borderId="0" xfId="0" applyFont="1" applyFill="1"/>
    <xf numFmtId="0" fontId="3" fillId="2" borderId="0" xfId="0" applyFont="1" applyFill="1"/>
    <xf numFmtId="0" fontId="3" fillId="2" borderId="13" xfId="0" applyFont="1" applyFill="1" applyBorder="1"/>
    <xf numFmtId="0" fontId="2" fillId="2" borderId="13" xfId="0" applyFont="1" applyFill="1" applyBorder="1"/>
    <xf numFmtId="0" fontId="9" fillId="2" borderId="0" xfId="0" applyFont="1" applyFill="1"/>
    <xf numFmtId="0" fontId="3" fillId="2" borderId="0" xfId="0" applyFont="1" applyFill="1" applyAlignment="1">
      <alignment horizontal="center"/>
    </xf>
    <xf numFmtId="0" fontId="3" fillId="2" borderId="13" xfId="0" applyFont="1" applyFill="1" applyBorder="1" applyAlignment="1">
      <alignment horizontal="right"/>
    </xf>
    <xf numFmtId="49" fontId="2" fillId="2" borderId="1" xfId="0" applyNumberFormat="1" applyFont="1" applyFill="1" applyBorder="1" applyAlignment="1">
      <alignment horizontal="center" vertical="top"/>
    </xf>
    <xf numFmtId="164" fontId="4" fillId="2" borderId="1" xfId="0" applyNumberFormat="1" applyFont="1" applyFill="1" applyBorder="1" applyAlignment="1">
      <alignment horizontal="right" vertical="top"/>
    </xf>
    <xf numFmtId="164" fontId="2" fillId="2" borderId="1" xfId="0" applyNumberFormat="1" applyFont="1" applyFill="1" applyBorder="1" applyAlignment="1">
      <alignment horizontal="right" vertical="top"/>
    </xf>
    <xf numFmtId="0" fontId="2" fillId="2" borderId="0" xfId="0" applyFont="1" applyFill="1" applyAlignment="1">
      <alignment vertical="top" wrapText="1"/>
    </xf>
    <xf numFmtId="0" fontId="4" fillId="2" borderId="0" xfId="0" applyFont="1" applyFill="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vertical="top" wrapText="1"/>
    </xf>
    <xf numFmtId="0" fontId="1" fillId="2" borderId="0" xfId="0" applyFont="1" applyFill="1"/>
    <xf numFmtId="0" fontId="2" fillId="2" borderId="5" xfId="0" applyFont="1" applyFill="1" applyBorder="1" applyAlignment="1">
      <alignment horizontal="center"/>
    </xf>
    <xf numFmtId="0" fontId="2" fillId="2" borderId="1" xfId="0" applyFont="1" applyFill="1" applyBorder="1" applyAlignment="1">
      <alignment horizontal="center"/>
    </xf>
    <xf numFmtId="164" fontId="2" fillId="2" borderId="1" xfId="0" applyNumberFormat="1" applyFont="1" applyFill="1" applyBorder="1" applyAlignment="1">
      <alignment vertical="top" wrapText="1"/>
    </xf>
    <xf numFmtId="0" fontId="5" fillId="2" borderId="1" xfId="0" applyNumberFormat="1" applyFont="1" applyFill="1" applyBorder="1" applyAlignment="1" applyProtection="1">
      <alignment vertical="top" wrapText="1"/>
    </xf>
    <xf numFmtId="0" fontId="6" fillId="2" borderId="1" xfId="0" applyNumberFormat="1" applyFont="1" applyFill="1" applyBorder="1" applyAlignment="1" applyProtection="1">
      <alignment horizontal="left" vertical="top" wrapText="1"/>
      <protection locked="0"/>
    </xf>
    <xf numFmtId="164" fontId="2" fillId="2" borderId="1" xfId="0" applyNumberFormat="1" applyFont="1" applyFill="1" applyBorder="1" applyAlignment="1">
      <alignment horizontal="right" vertical="top" wrapText="1"/>
    </xf>
    <xf numFmtId="164" fontId="2" fillId="2" borderId="3" xfId="0" applyNumberFormat="1" applyFont="1" applyFill="1" applyBorder="1" applyAlignment="1">
      <alignment horizontal="right" vertical="top" wrapText="1"/>
    </xf>
    <xf numFmtId="0" fontId="5" fillId="0" borderId="1" xfId="0" applyFont="1" applyFill="1" applyBorder="1" applyAlignment="1">
      <alignment vertical="top" wrapText="1"/>
    </xf>
    <xf numFmtId="0" fontId="5" fillId="0" borderId="5"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2" borderId="4" xfId="0" applyFont="1" applyFill="1" applyBorder="1" applyAlignment="1">
      <alignment horizontal="center" vertical="top" wrapText="1"/>
    </xf>
    <xf numFmtId="0" fontId="4" fillId="2" borderId="0" xfId="0" applyFont="1" applyFill="1" applyAlignment="1">
      <alignment horizontal="center" vertical="top" wrapText="1"/>
    </xf>
    <xf numFmtId="0" fontId="2" fillId="2" borderId="0" xfId="0" applyFont="1" applyFill="1" applyAlignment="1">
      <alignment horizontal="left"/>
    </xf>
    <xf numFmtId="0" fontId="4" fillId="2" borderId="0" xfId="0" applyFont="1" applyFill="1" applyAlignment="1">
      <alignment horizontal="center" vertical="top" wrapText="1"/>
    </xf>
    <xf numFmtId="0" fontId="2" fillId="2" borderId="8"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0" xfId="0" applyFont="1" applyFill="1" applyAlignment="1">
      <alignment horizontal="left" vertical="top" wrapText="1"/>
    </xf>
    <xf numFmtId="0" fontId="2" fillId="2" borderId="0" xfId="0" applyFont="1" applyFill="1" applyAlignment="1">
      <alignment horizontal="left" wrapText="1"/>
    </xf>
    <xf numFmtId="0" fontId="0" fillId="2" borderId="0" xfId="0" applyFill="1" applyAlignment="1">
      <alignment wrapText="1"/>
    </xf>
    <xf numFmtId="0" fontId="0" fillId="0" borderId="0" xfId="0" applyAlignment="1">
      <alignment wrapText="1"/>
    </xf>
    <xf numFmtId="0" fontId="0" fillId="2" borderId="14" xfId="0" applyFill="1" applyBorder="1" applyAlignment="1">
      <alignment horizontal="center" vertical="top"/>
    </xf>
    <xf numFmtId="0" fontId="0" fillId="2" borderId="9" xfId="0" applyFill="1" applyBorder="1" applyAlignment="1">
      <alignment horizontal="center" vertical="top"/>
    </xf>
    <xf numFmtId="0" fontId="2" fillId="2" borderId="5"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0" fillId="0" borderId="1" xfId="0" applyBorder="1"/>
    <xf numFmtId="0" fontId="0" fillId="0" borderId="5" xfId="0" applyBorder="1"/>
    <xf numFmtId="0" fontId="0" fillId="0" borderId="18" xfId="0" applyBorder="1"/>
    <xf numFmtId="0" fontId="0" fillId="0" borderId="19" xfId="0" applyBorder="1"/>
    <xf numFmtId="0" fontId="0" fillId="0" borderId="20" xfId="0" applyBorder="1"/>
    <xf numFmtId="0" fontId="8" fillId="0" borderId="19" xfId="0" applyFont="1" applyBorder="1"/>
    <xf numFmtId="0" fontId="8" fillId="0" borderId="0" xfId="0" applyFont="1"/>
    <xf numFmtId="0" fontId="8" fillId="3" borderId="15" xfId="0" applyNumberFormat="1" applyFont="1" applyFill="1" applyBorder="1" applyAlignment="1">
      <alignment horizontal="center"/>
    </xf>
    <xf numFmtId="0" fontId="8" fillId="3" borderId="16" xfId="0" applyNumberFormat="1" applyFont="1" applyFill="1" applyBorder="1" applyAlignment="1">
      <alignment horizontal="center"/>
    </xf>
    <xf numFmtId="0" fontId="8" fillId="3" borderId="18" xfId="0" applyFont="1" applyFill="1" applyBorder="1"/>
    <xf numFmtId="0" fontId="8" fillId="3" borderId="1" xfId="0" applyFont="1" applyFill="1" applyBorder="1"/>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8" xfId="0" applyFont="1" applyFill="1" applyBorder="1"/>
    <xf numFmtId="0" fontId="8" fillId="4" borderId="1" xfId="0" applyFont="1" applyFill="1" applyBorder="1"/>
    <xf numFmtId="0" fontId="8" fillId="5" borderId="15" xfId="0" applyFont="1" applyFill="1" applyBorder="1" applyAlignment="1">
      <alignment horizontal="center"/>
    </xf>
    <xf numFmtId="0" fontId="8" fillId="5" borderId="16" xfId="0" applyFont="1" applyFill="1" applyBorder="1" applyAlignment="1">
      <alignment horizontal="center"/>
    </xf>
    <xf numFmtId="0" fontId="8" fillId="5" borderId="18" xfId="0" applyFont="1" applyFill="1" applyBorder="1"/>
    <xf numFmtId="0" fontId="8" fillId="5" borderId="1" xfId="0" applyFont="1" applyFill="1" applyBorder="1"/>
    <xf numFmtId="0" fontId="0" fillId="0" borderId="5" xfId="0" applyFill="1" applyBorder="1"/>
    <xf numFmtId="0" fontId="8" fillId="0" borderId="17" xfId="0" applyNumberFormat="1" applyFont="1" applyBorder="1" applyAlignment="1">
      <alignment horizontal="center"/>
    </xf>
    <xf numFmtId="4" fontId="0" fillId="0" borderId="21" xfId="0" applyNumberFormat="1" applyBorder="1"/>
    <xf numFmtId="4" fontId="0" fillId="0" borderId="22" xfId="0" applyNumberFormat="1" applyBorder="1"/>
    <xf numFmtId="0" fontId="8" fillId="0" borderId="17" xfId="0" applyFont="1" applyBorder="1" applyAlignment="1">
      <alignment horizontal="center"/>
    </xf>
    <xf numFmtId="4" fontId="0" fillId="0" borderId="20" xfId="0" applyNumberFormat="1" applyBorder="1"/>
    <xf numFmtId="0" fontId="0" fillId="0" borderId="17" xfId="0" applyBorder="1"/>
    <xf numFmtId="0" fontId="0" fillId="2" borderId="0" xfId="0" applyFont="1" applyFill="1"/>
    <xf numFmtId="0" fontId="2" fillId="2" borderId="1" xfId="0" applyFont="1" applyFill="1" applyBorder="1" applyAlignment="1">
      <alignment horizontal="center" vertical="top"/>
    </xf>
    <xf numFmtId="0" fontId="0" fillId="2" borderId="1" xfId="0" applyFont="1" applyFill="1" applyBorder="1" applyAlignment="1">
      <alignment horizontal="center" vertical="top"/>
    </xf>
    <xf numFmtId="0" fontId="2" fillId="2" borderId="4"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tabSelected="1" topLeftCell="B1" zoomScale="80" zoomScaleNormal="80" workbookViewId="0">
      <selection activeCell="K1" sqref="K1"/>
    </sheetView>
  </sheetViews>
  <sheetFormatPr defaultColWidth="8.85546875" defaultRowHeight="15" x14ac:dyDescent="0.25"/>
  <cols>
    <col min="1" max="1" width="53.5703125" style="15" customWidth="1"/>
    <col min="2" max="2" width="8" style="15" customWidth="1"/>
    <col min="3" max="3" width="31.28515625" style="15" customWidth="1"/>
    <col min="4" max="4" width="13.7109375" style="15" customWidth="1"/>
    <col min="5" max="5" width="13.28515625" style="15" customWidth="1"/>
    <col min="6" max="6" width="15.5703125" style="15" customWidth="1"/>
    <col min="7" max="7" width="13.5703125" style="15" customWidth="1"/>
    <col min="8" max="8" width="13.28515625" style="15" customWidth="1"/>
    <col min="9" max="9" width="48.5703125" style="15" customWidth="1"/>
    <col min="10" max="10" width="13.7109375" style="15" customWidth="1"/>
    <col min="11" max="11" width="13.28515625" style="15" customWidth="1"/>
    <col min="12" max="13" width="11" style="15" customWidth="1"/>
    <col min="14" max="15" width="11" style="100" customWidth="1"/>
    <col min="16" max="16" width="11" style="15" customWidth="1"/>
    <col min="17" max="17" width="11.28515625" style="15" customWidth="1"/>
    <col min="18" max="18" width="12.5703125" style="15" customWidth="1"/>
    <col min="19" max="19" width="11.5703125" style="15" customWidth="1"/>
    <col min="20" max="16384" width="8.85546875" style="15"/>
  </cols>
  <sheetData>
    <row r="1" spans="1:19" ht="105" customHeight="1" x14ac:dyDescent="0.25">
      <c r="O1" s="66" t="s">
        <v>110</v>
      </c>
      <c r="P1" s="67"/>
      <c r="Q1" s="67"/>
      <c r="R1" s="67"/>
      <c r="S1" s="67"/>
    </row>
    <row r="3" spans="1:19" ht="39" customHeight="1" x14ac:dyDescent="0.25">
      <c r="A3" s="23"/>
      <c r="B3" s="33"/>
      <c r="C3" s="51" t="s">
        <v>128</v>
      </c>
      <c r="D3" s="51"/>
      <c r="E3" s="51"/>
      <c r="F3" s="51"/>
      <c r="G3" s="51"/>
      <c r="H3" s="51"/>
      <c r="I3" s="51"/>
      <c r="J3" s="51"/>
      <c r="K3" s="51"/>
      <c r="L3" s="51"/>
      <c r="M3" s="51"/>
      <c r="N3" s="49"/>
      <c r="O3" s="49"/>
      <c r="P3" s="34"/>
      <c r="Q3" s="33"/>
      <c r="R3" s="33"/>
      <c r="S3" s="23"/>
    </row>
    <row r="4" spans="1:19" ht="15.75" customHeight="1" x14ac:dyDescent="0.25">
      <c r="A4" s="23"/>
      <c r="B4" s="33"/>
      <c r="C4" s="35"/>
      <c r="D4" s="35"/>
      <c r="E4" s="35"/>
      <c r="F4" s="35"/>
      <c r="G4" s="35"/>
      <c r="H4" s="35"/>
      <c r="I4" s="35"/>
      <c r="J4" s="35"/>
      <c r="K4" s="36"/>
      <c r="L4" s="36"/>
      <c r="M4" s="35"/>
      <c r="N4" s="35"/>
      <c r="O4" s="35"/>
      <c r="P4" s="35"/>
      <c r="Q4" s="33"/>
      <c r="R4" s="33"/>
      <c r="S4" s="23"/>
    </row>
    <row r="5" spans="1:19" ht="15.75" customHeight="1" x14ac:dyDescent="0.25">
      <c r="B5" s="23"/>
      <c r="C5" s="23"/>
      <c r="D5" s="23"/>
      <c r="E5" s="23"/>
      <c r="F5" s="37"/>
      <c r="G5" s="37"/>
      <c r="H5" s="37"/>
      <c r="I5" s="37"/>
      <c r="J5" s="37"/>
      <c r="K5" s="37"/>
      <c r="L5" s="37"/>
      <c r="M5" s="35"/>
      <c r="N5" s="35"/>
      <c r="O5" s="35"/>
      <c r="P5" s="35"/>
      <c r="Q5" s="33"/>
      <c r="R5" s="33"/>
      <c r="S5" s="23"/>
    </row>
    <row r="6" spans="1:19" ht="15.75" x14ac:dyDescent="0.25">
      <c r="A6" s="23" t="s">
        <v>22</v>
      </c>
      <c r="B6" s="23"/>
      <c r="C6" s="23"/>
      <c r="D6" s="23"/>
      <c r="E6" s="23"/>
      <c r="F6" s="37"/>
      <c r="G6" s="37"/>
      <c r="H6" s="37"/>
      <c r="I6" s="37"/>
      <c r="J6" s="37"/>
      <c r="K6" s="37"/>
      <c r="L6" s="37"/>
      <c r="M6" s="23"/>
      <c r="N6" s="23"/>
      <c r="O6" s="23"/>
      <c r="P6" s="23"/>
      <c r="Q6" s="23"/>
      <c r="R6" s="23"/>
      <c r="S6" s="23"/>
    </row>
    <row r="7" spans="1:19" ht="20.45" customHeight="1" x14ac:dyDescent="0.25">
      <c r="A7" s="52" t="s">
        <v>10</v>
      </c>
      <c r="B7" s="55" t="s">
        <v>0</v>
      </c>
      <c r="C7" s="58" t="s">
        <v>1</v>
      </c>
      <c r="D7" s="59"/>
      <c r="E7" s="59"/>
      <c r="F7" s="59"/>
      <c r="G7" s="59"/>
      <c r="H7" s="59"/>
      <c r="I7" s="59"/>
      <c r="J7" s="59"/>
      <c r="K7" s="60"/>
      <c r="L7" s="52" t="s">
        <v>5</v>
      </c>
      <c r="M7" s="61"/>
      <c r="N7" s="52" t="s">
        <v>6</v>
      </c>
      <c r="O7" s="68"/>
      <c r="P7" s="68"/>
      <c r="Q7" s="68"/>
      <c r="R7" s="68"/>
      <c r="S7" s="69"/>
    </row>
    <row r="8" spans="1:19" ht="15.75" customHeight="1" x14ac:dyDescent="0.25">
      <c r="A8" s="53"/>
      <c r="B8" s="56"/>
      <c r="C8" s="58" t="s">
        <v>2</v>
      </c>
      <c r="D8" s="59"/>
      <c r="E8" s="60"/>
      <c r="F8" s="70" t="s">
        <v>3</v>
      </c>
      <c r="G8" s="59"/>
      <c r="H8" s="60"/>
      <c r="I8" s="71" t="s">
        <v>4</v>
      </c>
      <c r="J8" s="72"/>
      <c r="K8" s="73"/>
      <c r="L8" s="62"/>
      <c r="M8" s="63"/>
      <c r="N8" s="101" t="s">
        <v>124</v>
      </c>
      <c r="O8" s="102"/>
      <c r="P8" s="55" t="s">
        <v>125</v>
      </c>
      <c r="Q8" s="55" t="s">
        <v>126</v>
      </c>
      <c r="R8" s="58" t="s">
        <v>9</v>
      </c>
      <c r="S8" s="60"/>
    </row>
    <row r="9" spans="1:19" ht="68.25" customHeight="1" x14ac:dyDescent="0.25">
      <c r="A9" s="54"/>
      <c r="B9" s="57"/>
      <c r="C9" s="12" t="s">
        <v>11</v>
      </c>
      <c r="D9" s="12" t="s">
        <v>13</v>
      </c>
      <c r="E9" s="12" t="s">
        <v>15</v>
      </c>
      <c r="F9" s="12" t="s">
        <v>12</v>
      </c>
      <c r="G9" s="12" t="s">
        <v>14</v>
      </c>
      <c r="H9" s="12" t="s">
        <v>16</v>
      </c>
      <c r="I9" s="12" t="s">
        <v>12</v>
      </c>
      <c r="J9" s="12" t="s">
        <v>14</v>
      </c>
      <c r="K9" s="12" t="s">
        <v>16</v>
      </c>
      <c r="L9" s="13" t="s">
        <v>7</v>
      </c>
      <c r="M9" s="13" t="s">
        <v>8</v>
      </c>
      <c r="N9" s="103" t="s">
        <v>53</v>
      </c>
      <c r="O9" s="48" t="s">
        <v>54</v>
      </c>
      <c r="P9" s="57"/>
      <c r="Q9" s="57"/>
      <c r="R9" s="13" t="s">
        <v>98</v>
      </c>
      <c r="S9" s="13" t="s">
        <v>127</v>
      </c>
    </row>
    <row r="10" spans="1:19" ht="15.75" x14ac:dyDescent="0.25">
      <c r="A10" s="38">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row>
    <row r="11" spans="1:19" s="10" customFormat="1" ht="73.5" customHeight="1" x14ac:dyDescent="0.25">
      <c r="A11" s="7" t="s">
        <v>97</v>
      </c>
      <c r="B11" s="8">
        <v>6500</v>
      </c>
      <c r="C11" s="8" t="s">
        <v>17</v>
      </c>
      <c r="D11" s="8" t="s">
        <v>17</v>
      </c>
      <c r="E11" s="8" t="s">
        <v>17</v>
      </c>
      <c r="F11" s="8" t="s">
        <v>17</v>
      </c>
      <c r="G11" s="8" t="s">
        <v>17</v>
      </c>
      <c r="H11" s="8" t="s">
        <v>17</v>
      </c>
      <c r="I11" s="8" t="s">
        <v>17</v>
      </c>
      <c r="J11" s="8" t="s">
        <v>17</v>
      </c>
      <c r="K11" s="9" t="s">
        <v>17</v>
      </c>
      <c r="L11" s="8" t="s">
        <v>17</v>
      </c>
      <c r="M11" s="8" t="s">
        <v>17</v>
      </c>
      <c r="N11" s="31">
        <f>N12+N27+N32+N35+N39</f>
        <v>133561.288</v>
      </c>
      <c r="O11" s="31">
        <f>O12+O27+O32+O35+O39</f>
        <v>127075.13</v>
      </c>
      <c r="P11" s="31">
        <f t="shared" ref="P11:S11" si="0">P12+P27+P32+P35+P39</f>
        <v>205835.4</v>
      </c>
      <c r="Q11" s="31">
        <f t="shared" si="0"/>
        <v>97473.9</v>
      </c>
      <c r="R11" s="31">
        <f t="shared" si="0"/>
        <v>99918.7</v>
      </c>
      <c r="S11" s="31">
        <f t="shared" si="0"/>
        <v>99918.7</v>
      </c>
    </row>
    <row r="12" spans="1:19" ht="87.75" customHeight="1" x14ac:dyDescent="0.25">
      <c r="A12" s="11" t="s">
        <v>100</v>
      </c>
      <c r="B12" s="12">
        <v>6501</v>
      </c>
      <c r="C12" s="13" t="s">
        <v>17</v>
      </c>
      <c r="D12" s="13" t="s">
        <v>17</v>
      </c>
      <c r="E12" s="13" t="s">
        <v>17</v>
      </c>
      <c r="F12" s="13" t="s">
        <v>17</v>
      </c>
      <c r="G12" s="13" t="s">
        <v>17</v>
      </c>
      <c r="H12" s="13" t="s">
        <v>17</v>
      </c>
      <c r="I12" s="13" t="s">
        <v>17</v>
      </c>
      <c r="J12" s="13" t="s">
        <v>17</v>
      </c>
      <c r="K12" s="14" t="s">
        <v>17</v>
      </c>
      <c r="L12" s="13" t="s">
        <v>17</v>
      </c>
      <c r="M12" s="13" t="s">
        <v>17</v>
      </c>
      <c r="N12" s="32">
        <f>N13+N18+N24</f>
        <v>77565.866999999998</v>
      </c>
      <c r="O12" s="32">
        <f t="shared" ref="O12:S12" si="1">O13+O18+O24</f>
        <v>73572.415000000008</v>
      </c>
      <c r="P12" s="32">
        <f t="shared" si="1"/>
        <v>149573.1</v>
      </c>
      <c r="Q12" s="32">
        <f t="shared" si="1"/>
        <v>38943</v>
      </c>
      <c r="R12" s="32">
        <f t="shared" si="1"/>
        <v>38943</v>
      </c>
      <c r="S12" s="32">
        <f t="shared" si="1"/>
        <v>38943</v>
      </c>
    </row>
    <row r="13" spans="1:19" ht="72" customHeight="1" x14ac:dyDescent="0.25">
      <c r="A13" s="11" t="s">
        <v>101</v>
      </c>
      <c r="B13" s="12">
        <v>6502</v>
      </c>
      <c r="C13" s="13" t="s">
        <v>17</v>
      </c>
      <c r="D13" s="13" t="s">
        <v>17</v>
      </c>
      <c r="E13" s="13" t="s">
        <v>17</v>
      </c>
      <c r="F13" s="13" t="s">
        <v>17</v>
      </c>
      <c r="G13" s="13" t="s">
        <v>17</v>
      </c>
      <c r="H13" s="13" t="s">
        <v>17</v>
      </c>
      <c r="I13" s="13" t="s">
        <v>17</v>
      </c>
      <c r="J13" s="13" t="s">
        <v>17</v>
      </c>
      <c r="K13" s="14" t="s">
        <v>17</v>
      </c>
      <c r="L13" s="13" t="s">
        <v>17</v>
      </c>
      <c r="M13" s="13" t="s">
        <v>17</v>
      </c>
      <c r="N13" s="32">
        <f>N14+N15+N16+N17</f>
        <v>55685.271999999997</v>
      </c>
      <c r="O13" s="32">
        <f t="shared" ref="O13:S13" si="2">O14+O15+O16+O17</f>
        <v>52600.811000000002</v>
      </c>
      <c r="P13" s="32">
        <f t="shared" si="2"/>
        <v>144032.1</v>
      </c>
      <c r="Q13" s="32">
        <f t="shared" si="2"/>
        <v>33146</v>
      </c>
      <c r="R13" s="32">
        <f t="shared" si="2"/>
        <v>33146</v>
      </c>
      <c r="S13" s="32">
        <f t="shared" si="2"/>
        <v>33146</v>
      </c>
    </row>
    <row r="14" spans="1:19" ht="115.5" customHeight="1" x14ac:dyDescent="0.25">
      <c r="A14" s="11" t="s">
        <v>71</v>
      </c>
      <c r="B14" s="13">
        <v>6505</v>
      </c>
      <c r="C14" s="16" t="s">
        <v>26</v>
      </c>
      <c r="D14" s="16" t="s">
        <v>72</v>
      </c>
      <c r="E14" s="16" t="s">
        <v>27</v>
      </c>
      <c r="F14" s="16"/>
      <c r="G14" s="16"/>
      <c r="H14" s="16"/>
      <c r="I14" s="17" t="s">
        <v>50</v>
      </c>
      <c r="J14" s="18" t="s">
        <v>73</v>
      </c>
      <c r="K14" s="18" t="s">
        <v>48</v>
      </c>
      <c r="L14" s="30" t="s">
        <v>39</v>
      </c>
      <c r="M14" s="30" t="s">
        <v>74</v>
      </c>
      <c r="N14" s="40">
        <v>2291.2890000000002</v>
      </c>
      <c r="O14" s="40">
        <v>2220.2890000000002</v>
      </c>
      <c r="P14" s="40">
        <v>0</v>
      </c>
      <c r="Q14" s="40">
        <v>0</v>
      </c>
      <c r="R14" s="40">
        <v>0</v>
      </c>
      <c r="S14" s="40">
        <v>0</v>
      </c>
    </row>
    <row r="15" spans="1:19" ht="114" customHeight="1" x14ac:dyDescent="0.25">
      <c r="A15" s="19" t="s">
        <v>25</v>
      </c>
      <c r="B15" s="12">
        <v>6506</v>
      </c>
      <c r="C15" s="16" t="s">
        <v>26</v>
      </c>
      <c r="D15" s="16" t="s">
        <v>61</v>
      </c>
      <c r="E15" s="16" t="s">
        <v>27</v>
      </c>
      <c r="F15" s="16"/>
      <c r="G15" s="16"/>
      <c r="H15" s="16"/>
      <c r="I15" s="17" t="s">
        <v>50</v>
      </c>
      <c r="J15" s="16" t="s">
        <v>61</v>
      </c>
      <c r="K15" s="18" t="s">
        <v>48</v>
      </c>
      <c r="L15" s="20" t="s">
        <v>28</v>
      </c>
      <c r="M15" s="20" t="s">
        <v>29</v>
      </c>
      <c r="N15" s="40">
        <v>15897.697</v>
      </c>
      <c r="O15" s="40">
        <v>15606.405000000001</v>
      </c>
      <c r="P15" s="40">
        <v>15346</v>
      </c>
      <c r="Q15" s="40">
        <f>P15</f>
        <v>15346</v>
      </c>
      <c r="R15" s="40">
        <f t="shared" ref="R15:S16" si="3">Q15</f>
        <v>15346</v>
      </c>
      <c r="S15" s="40">
        <f t="shared" si="3"/>
        <v>15346</v>
      </c>
    </row>
    <row r="16" spans="1:19" s="21" customFormat="1" ht="116.25" customHeight="1" x14ac:dyDescent="0.25">
      <c r="A16" s="19" t="s">
        <v>31</v>
      </c>
      <c r="B16" s="12">
        <v>6508</v>
      </c>
      <c r="C16" s="16" t="s">
        <v>26</v>
      </c>
      <c r="D16" s="16" t="s">
        <v>62</v>
      </c>
      <c r="E16" s="16" t="s">
        <v>27</v>
      </c>
      <c r="F16" s="16"/>
      <c r="G16" s="16"/>
      <c r="H16" s="16"/>
      <c r="I16" s="17" t="s">
        <v>50</v>
      </c>
      <c r="J16" s="16" t="s">
        <v>62</v>
      </c>
      <c r="K16" s="18" t="s">
        <v>48</v>
      </c>
      <c r="L16" s="20" t="s">
        <v>30</v>
      </c>
      <c r="M16" s="20" t="s">
        <v>85</v>
      </c>
      <c r="N16" s="43">
        <v>249.99799999999999</v>
      </c>
      <c r="O16" s="43">
        <v>229.56200000000001</v>
      </c>
      <c r="P16" s="43">
        <v>488</v>
      </c>
      <c r="Q16" s="40">
        <f>P16</f>
        <v>488</v>
      </c>
      <c r="R16" s="40">
        <f t="shared" si="3"/>
        <v>488</v>
      </c>
      <c r="S16" s="40">
        <f t="shared" si="3"/>
        <v>488</v>
      </c>
    </row>
    <row r="17" spans="1:19" s="21" customFormat="1" ht="121.5" customHeight="1" x14ac:dyDescent="0.25">
      <c r="A17" s="19" t="s">
        <v>91</v>
      </c>
      <c r="B17" s="12">
        <v>6513</v>
      </c>
      <c r="C17" s="16" t="s">
        <v>26</v>
      </c>
      <c r="D17" s="16" t="s">
        <v>63</v>
      </c>
      <c r="E17" s="16" t="s">
        <v>27</v>
      </c>
      <c r="F17" s="16"/>
      <c r="G17" s="16"/>
      <c r="H17" s="16"/>
      <c r="I17" s="17" t="s">
        <v>50</v>
      </c>
      <c r="J17" s="16" t="s">
        <v>63</v>
      </c>
      <c r="K17" s="18" t="s">
        <v>48</v>
      </c>
      <c r="L17" s="20" t="s">
        <v>32</v>
      </c>
      <c r="M17" s="20" t="s">
        <v>33</v>
      </c>
      <c r="N17" s="43">
        <v>37246.288</v>
      </c>
      <c r="O17" s="43">
        <v>34544.555</v>
      </c>
      <c r="P17" s="43">
        <v>128198.1</v>
      </c>
      <c r="Q17" s="40">
        <v>17312</v>
      </c>
      <c r="R17" s="40">
        <v>17312</v>
      </c>
      <c r="S17" s="40">
        <v>17312</v>
      </c>
    </row>
    <row r="18" spans="1:19" s="21" customFormat="1" ht="135.75" customHeight="1" x14ac:dyDescent="0.25">
      <c r="A18" s="19" t="s">
        <v>102</v>
      </c>
      <c r="B18" s="12">
        <v>6600</v>
      </c>
      <c r="C18" s="13" t="s">
        <v>17</v>
      </c>
      <c r="D18" s="13" t="s">
        <v>17</v>
      </c>
      <c r="E18" s="13" t="s">
        <v>17</v>
      </c>
      <c r="F18" s="13" t="s">
        <v>17</v>
      </c>
      <c r="G18" s="13" t="s">
        <v>17</v>
      </c>
      <c r="H18" s="13" t="s">
        <v>17</v>
      </c>
      <c r="I18" s="13" t="s">
        <v>17</v>
      </c>
      <c r="J18" s="13" t="s">
        <v>17</v>
      </c>
      <c r="K18" s="14" t="s">
        <v>17</v>
      </c>
      <c r="L18" s="13" t="s">
        <v>17</v>
      </c>
      <c r="M18" s="13" t="s">
        <v>17</v>
      </c>
      <c r="N18" s="43">
        <f>N19+N20+N21++N22+N23</f>
        <v>13454.473</v>
      </c>
      <c r="O18" s="43">
        <f t="shared" ref="O18:S18" si="4">O19+O20+O21++O22+O23</f>
        <v>12743.495000000001</v>
      </c>
      <c r="P18" s="43">
        <f t="shared" si="4"/>
        <v>93</v>
      </c>
      <c r="Q18" s="43">
        <f t="shared" si="4"/>
        <v>93</v>
      </c>
      <c r="R18" s="43">
        <f t="shared" si="4"/>
        <v>93</v>
      </c>
      <c r="S18" s="43">
        <f t="shared" si="4"/>
        <v>93</v>
      </c>
    </row>
    <row r="19" spans="1:19" s="21" customFormat="1" ht="122.25" customHeight="1" x14ac:dyDescent="0.25">
      <c r="A19" s="19" t="s">
        <v>34</v>
      </c>
      <c r="B19" s="12">
        <v>6601</v>
      </c>
      <c r="C19" s="16" t="s">
        <v>26</v>
      </c>
      <c r="D19" s="16" t="s">
        <v>64</v>
      </c>
      <c r="E19" s="16" t="s">
        <v>27</v>
      </c>
      <c r="F19" s="16"/>
      <c r="G19" s="16"/>
      <c r="H19" s="16"/>
      <c r="I19" s="17" t="s">
        <v>50</v>
      </c>
      <c r="J19" s="16" t="s">
        <v>64</v>
      </c>
      <c r="K19" s="18" t="s">
        <v>48</v>
      </c>
      <c r="L19" s="20" t="s">
        <v>32</v>
      </c>
      <c r="M19" s="20" t="s">
        <v>35</v>
      </c>
      <c r="N19" s="43"/>
      <c r="O19" s="43"/>
      <c r="P19" s="43">
        <v>0</v>
      </c>
      <c r="Q19" s="40">
        <v>0</v>
      </c>
      <c r="R19" s="40">
        <v>0</v>
      </c>
      <c r="S19" s="40">
        <v>0</v>
      </c>
    </row>
    <row r="20" spans="1:19" s="21" customFormat="1" ht="153.75" customHeight="1" x14ac:dyDescent="0.25">
      <c r="A20" s="19" t="s">
        <v>51</v>
      </c>
      <c r="B20" s="12">
        <v>6604</v>
      </c>
      <c r="C20" s="16" t="s">
        <v>26</v>
      </c>
      <c r="D20" s="16" t="s">
        <v>65</v>
      </c>
      <c r="E20" s="16" t="s">
        <v>27</v>
      </c>
      <c r="F20" s="16"/>
      <c r="G20" s="16"/>
      <c r="H20" s="16"/>
      <c r="I20" s="17" t="s">
        <v>50</v>
      </c>
      <c r="J20" s="16" t="s">
        <v>65</v>
      </c>
      <c r="K20" s="18" t="s">
        <v>48</v>
      </c>
      <c r="L20" s="20" t="s">
        <v>32</v>
      </c>
      <c r="M20" s="20" t="s">
        <v>52</v>
      </c>
      <c r="N20" s="43">
        <v>1270.1420000000001</v>
      </c>
      <c r="O20" s="43">
        <v>1270.1420000000001</v>
      </c>
      <c r="P20" s="44">
        <v>93</v>
      </c>
      <c r="Q20" s="40">
        <v>93</v>
      </c>
      <c r="R20" s="40">
        <v>93</v>
      </c>
      <c r="S20" s="40">
        <v>93</v>
      </c>
    </row>
    <row r="21" spans="1:19" s="21" customFormat="1" ht="118.5" customHeight="1" x14ac:dyDescent="0.25">
      <c r="A21" s="19" t="s">
        <v>92</v>
      </c>
      <c r="B21" s="12">
        <v>6617</v>
      </c>
      <c r="C21" s="45" t="s">
        <v>117</v>
      </c>
      <c r="D21" s="45" t="s">
        <v>118</v>
      </c>
      <c r="E21" s="45" t="s">
        <v>119</v>
      </c>
      <c r="F21" s="3" t="s">
        <v>120</v>
      </c>
      <c r="G21" s="3"/>
      <c r="H21" s="3"/>
      <c r="I21" s="46" t="s">
        <v>50</v>
      </c>
      <c r="J21" s="3" t="s">
        <v>118</v>
      </c>
      <c r="K21" s="4" t="s">
        <v>48</v>
      </c>
      <c r="L21" s="47" t="s">
        <v>76</v>
      </c>
      <c r="M21" s="47" t="s">
        <v>77</v>
      </c>
      <c r="N21" s="43">
        <v>9368.4240000000009</v>
      </c>
      <c r="O21" s="43">
        <v>9368.36</v>
      </c>
      <c r="P21" s="44"/>
      <c r="Q21" s="40"/>
      <c r="R21" s="40"/>
      <c r="S21" s="40"/>
    </row>
    <row r="22" spans="1:19" s="21" customFormat="1" ht="402" customHeight="1" x14ac:dyDescent="0.25">
      <c r="A22" s="19" t="s">
        <v>36</v>
      </c>
      <c r="B22" s="12">
        <v>6618</v>
      </c>
      <c r="C22" s="16" t="s">
        <v>26</v>
      </c>
      <c r="D22" s="16" t="s">
        <v>66</v>
      </c>
      <c r="E22" s="16" t="s">
        <v>27</v>
      </c>
      <c r="F22" s="16"/>
      <c r="G22" s="16"/>
      <c r="H22" s="16"/>
      <c r="I22" s="17" t="s">
        <v>50</v>
      </c>
      <c r="J22" s="18"/>
      <c r="K22" s="18" t="s">
        <v>48</v>
      </c>
      <c r="L22" s="20" t="s">
        <v>37</v>
      </c>
      <c r="M22" s="20" t="s">
        <v>38</v>
      </c>
      <c r="N22" s="43">
        <v>285.98099999999999</v>
      </c>
      <c r="O22" s="43">
        <v>268.98099999999999</v>
      </c>
      <c r="P22" s="44">
        <v>0</v>
      </c>
      <c r="Q22" s="40">
        <v>0</v>
      </c>
      <c r="R22" s="40">
        <v>0</v>
      </c>
      <c r="S22" s="40">
        <v>0</v>
      </c>
    </row>
    <row r="23" spans="1:19" s="21" customFormat="1" ht="44.25" customHeight="1" x14ac:dyDescent="0.25">
      <c r="A23" s="19" t="s">
        <v>75</v>
      </c>
      <c r="B23" s="12">
        <v>6619</v>
      </c>
      <c r="C23" s="16"/>
      <c r="D23" s="16"/>
      <c r="E23" s="16"/>
      <c r="F23" s="16"/>
      <c r="G23" s="16"/>
      <c r="H23" s="16"/>
      <c r="I23" s="17"/>
      <c r="J23" s="16"/>
      <c r="K23" s="18"/>
      <c r="L23" s="20" t="s">
        <v>32</v>
      </c>
      <c r="M23" s="20" t="s">
        <v>33</v>
      </c>
      <c r="N23" s="43">
        <v>2529.9259999999999</v>
      </c>
      <c r="O23" s="43">
        <v>1836.0119999999999</v>
      </c>
      <c r="P23" s="43">
        <v>0</v>
      </c>
      <c r="Q23" s="40">
        <v>0</v>
      </c>
      <c r="R23" s="40">
        <v>0</v>
      </c>
      <c r="S23" s="40">
        <v>0</v>
      </c>
    </row>
    <row r="24" spans="1:19" s="21" customFormat="1" ht="87" customHeight="1" x14ac:dyDescent="0.25">
      <c r="A24" s="19" t="s">
        <v>103</v>
      </c>
      <c r="B24" s="12">
        <v>6700</v>
      </c>
      <c r="C24" s="13" t="s">
        <v>17</v>
      </c>
      <c r="D24" s="13" t="s">
        <v>17</v>
      </c>
      <c r="E24" s="13" t="s">
        <v>17</v>
      </c>
      <c r="F24" s="13" t="s">
        <v>17</v>
      </c>
      <c r="G24" s="13" t="s">
        <v>17</v>
      </c>
      <c r="H24" s="13" t="s">
        <v>17</v>
      </c>
      <c r="I24" s="13" t="s">
        <v>17</v>
      </c>
      <c r="J24" s="13" t="s">
        <v>17</v>
      </c>
      <c r="K24" s="13" t="s">
        <v>17</v>
      </c>
      <c r="L24" s="13" t="s">
        <v>17</v>
      </c>
      <c r="M24" s="13" t="s">
        <v>17</v>
      </c>
      <c r="N24" s="43">
        <f>N25+N26</f>
        <v>8426.1219999999994</v>
      </c>
      <c r="O24" s="43">
        <f t="shared" ref="O24:S24" si="5">O25+O26</f>
        <v>8228.1089999999986</v>
      </c>
      <c r="P24" s="43">
        <f t="shared" si="5"/>
        <v>5448</v>
      </c>
      <c r="Q24" s="43">
        <f t="shared" si="5"/>
        <v>5704</v>
      </c>
      <c r="R24" s="43">
        <f t="shared" si="5"/>
        <v>5704</v>
      </c>
      <c r="S24" s="43">
        <f t="shared" si="5"/>
        <v>5704</v>
      </c>
    </row>
    <row r="25" spans="1:19" s="21" customFormat="1" ht="94.5" customHeight="1" x14ac:dyDescent="0.25">
      <c r="A25" s="19" t="s">
        <v>96</v>
      </c>
      <c r="B25" s="12">
        <v>6751</v>
      </c>
      <c r="C25" s="3" t="s">
        <v>121</v>
      </c>
      <c r="D25" s="6" t="s">
        <v>122</v>
      </c>
      <c r="E25" s="3" t="s">
        <v>123</v>
      </c>
      <c r="F25" s="6"/>
      <c r="G25" s="6"/>
      <c r="H25" s="6"/>
      <c r="I25" s="46" t="s">
        <v>50</v>
      </c>
      <c r="J25" s="6" t="s">
        <v>122</v>
      </c>
      <c r="K25" s="3" t="s">
        <v>123</v>
      </c>
      <c r="L25" s="5" t="s">
        <v>32</v>
      </c>
      <c r="M25" s="5" t="s">
        <v>35</v>
      </c>
      <c r="N25" s="43">
        <v>6.6120000000000001</v>
      </c>
      <c r="O25" s="43">
        <v>6.6120000000000001</v>
      </c>
      <c r="P25" s="43">
        <v>0</v>
      </c>
      <c r="Q25" s="40">
        <v>0</v>
      </c>
      <c r="R25" s="40">
        <v>0</v>
      </c>
      <c r="S25" s="40">
        <v>0</v>
      </c>
    </row>
    <row r="26" spans="1:19" s="21" customFormat="1" ht="315" customHeight="1" x14ac:dyDescent="0.25">
      <c r="A26" s="19" t="s">
        <v>58</v>
      </c>
      <c r="B26" s="12">
        <v>6752</v>
      </c>
      <c r="C26" s="16" t="s">
        <v>59</v>
      </c>
      <c r="D26" s="16" t="s">
        <v>46</v>
      </c>
      <c r="E26" s="16" t="s">
        <v>60</v>
      </c>
      <c r="F26" s="16"/>
      <c r="G26" s="16"/>
      <c r="H26" s="16"/>
      <c r="I26" s="17" t="s">
        <v>45</v>
      </c>
      <c r="J26" s="18" t="s">
        <v>46</v>
      </c>
      <c r="K26" s="18" t="s">
        <v>49</v>
      </c>
      <c r="L26" s="20" t="s">
        <v>37</v>
      </c>
      <c r="M26" s="20" t="s">
        <v>57</v>
      </c>
      <c r="N26" s="43">
        <v>8419.51</v>
      </c>
      <c r="O26" s="43">
        <v>8221.4969999999994</v>
      </c>
      <c r="P26" s="43">
        <v>5448</v>
      </c>
      <c r="Q26" s="40">
        <v>5704</v>
      </c>
      <c r="R26" s="40">
        <v>5704</v>
      </c>
      <c r="S26" s="40">
        <v>5704</v>
      </c>
    </row>
    <row r="27" spans="1:19" s="21" customFormat="1" ht="170.25" customHeight="1" x14ac:dyDescent="0.25">
      <c r="A27" s="19" t="s">
        <v>104</v>
      </c>
      <c r="B27" s="12">
        <v>6800</v>
      </c>
      <c r="C27" s="13" t="s">
        <v>17</v>
      </c>
      <c r="D27" s="13" t="s">
        <v>17</v>
      </c>
      <c r="E27" s="13" t="s">
        <v>17</v>
      </c>
      <c r="F27" s="13" t="s">
        <v>17</v>
      </c>
      <c r="G27" s="13" t="s">
        <v>17</v>
      </c>
      <c r="H27" s="13" t="s">
        <v>17</v>
      </c>
      <c r="I27" s="13" t="s">
        <v>17</v>
      </c>
      <c r="J27" s="13" t="s">
        <v>17</v>
      </c>
      <c r="K27" s="13" t="s">
        <v>17</v>
      </c>
      <c r="L27" s="13" t="s">
        <v>17</v>
      </c>
      <c r="M27" s="13" t="s">
        <v>17</v>
      </c>
      <c r="N27" s="43">
        <f>N28+N29+N30+N31</f>
        <v>53564.839</v>
      </c>
      <c r="O27" s="43">
        <f t="shared" ref="O27:S27" si="6">O28+O29+O30+O31</f>
        <v>51104.778000000006</v>
      </c>
      <c r="P27" s="43">
        <f t="shared" si="6"/>
        <v>53752</v>
      </c>
      <c r="Q27" s="43">
        <f t="shared" si="6"/>
        <v>53752</v>
      </c>
      <c r="R27" s="43">
        <f t="shared" si="6"/>
        <v>53752</v>
      </c>
      <c r="S27" s="43">
        <f t="shared" si="6"/>
        <v>53752</v>
      </c>
    </row>
    <row r="28" spans="1:19" s="21" customFormat="1" ht="133.5" customHeight="1" x14ac:dyDescent="0.25">
      <c r="A28" s="19" t="s">
        <v>87</v>
      </c>
      <c r="B28" s="12">
        <v>6801</v>
      </c>
      <c r="C28" s="16" t="s">
        <v>26</v>
      </c>
      <c r="D28" s="22" t="s">
        <v>67</v>
      </c>
      <c r="E28" s="16" t="s">
        <v>27</v>
      </c>
      <c r="F28" s="22"/>
      <c r="G28" s="22"/>
      <c r="H28" s="22"/>
      <c r="I28" s="17" t="s">
        <v>50</v>
      </c>
      <c r="J28" s="22" t="s">
        <v>67</v>
      </c>
      <c r="K28" s="18" t="s">
        <v>48</v>
      </c>
      <c r="L28" s="20" t="s">
        <v>39</v>
      </c>
      <c r="M28" s="20" t="s">
        <v>86</v>
      </c>
      <c r="N28" s="43">
        <v>21021.792000000001</v>
      </c>
      <c r="O28" s="43">
        <v>19717.057000000001</v>
      </c>
      <c r="P28" s="43">
        <v>20847</v>
      </c>
      <c r="Q28" s="40">
        <v>20847</v>
      </c>
      <c r="R28" s="40">
        <v>20847</v>
      </c>
      <c r="S28" s="40">
        <v>20847</v>
      </c>
    </row>
    <row r="29" spans="1:19" s="21" customFormat="1" ht="115.5" customHeight="1" x14ac:dyDescent="0.25">
      <c r="A29" s="19" t="s">
        <v>88</v>
      </c>
      <c r="B29" s="12">
        <v>6802</v>
      </c>
      <c r="C29" s="16" t="s">
        <v>26</v>
      </c>
      <c r="D29" s="22" t="s">
        <v>67</v>
      </c>
      <c r="E29" s="16" t="s">
        <v>27</v>
      </c>
      <c r="F29" s="22"/>
      <c r="G29" s="22"/>
      <c r="H29" s="22"/>
      <c r="I29" s="17" t="s">
        <v>50</v>
      </c>
      <c r="J29" s="22" t="s">
        <v>67</v>
      </c>
      <c r="K29" s="18" t="s">
        <v>48</v>
      </c>
      <c r="L29" s="20" t="s">
        <v>39</v>
      </c>
      <c r="M29" s="20" t="s">
        <v>86</v>
      </c>
      <c r="N29" s="43">
        <v>29741.440999999999</v>
      </c>
      <c r="O29" s="43">
        <v>28682.163</v>
      </c>
      <c r="P29" s="43">
        <v>32617</v>
      </c>
      <c r="Q29" s="40">
        <v>32617</v>
      </c>
      <c r="R29" s="40">
        <v>32617</v>
      </c>
      <c r="S29" s="40">
        <v>32617</v>
      </c>
    </row>
    <row r="30" spans="1:19" s="21" customFormat="1" ht="72" customHeight="1" x14ac:dyDescent="0.25">
      <c r="A30" s="19" t="s">
        <v>95</v>
      </c>
      <c r="B30" s="12">
        <v>6812</v>
      </c>
      <c r="C30" s="3" t="s">
        <v>121</v>
      </c>
      <c r="D30" s="6" t="s">
        <v>122</v>
      </c>
      <c r="E30" s="3" t="s">
        <v>123</v>
      </c>
      <c r="F30" s="6"/>
      <c r="G30" s="6"/>
      <c r="H30" s="6"/>
      <c r="I30" s="46" t="s">
        <v>50</v>
      </c>
      <c r="J30" s="6" t="s">
        <v>122</v>
      </c>
      <c r="K30" s="3" t="s">
        <v>123</v>
      </c>
      <c r="L30" s="5" t="s">
        <v>32</v>
      </c>
      <c r="M30" s="5" t="s">
        <v>35</v>
      </c>
      <c r="N30" s="43">
        <v>2499.9769999999999</v>
      </c>
      <c r="O30" s="43">
        <v>2446.5100000000002</v>
      </c>
      <c r="P30" s="43">
        <v>0</v>
      </c>
      <c r="Q30" s="40">
        <v>0</v>
      </c>
      <c r="R30" s="40">
        <v>0</v>
      </c>
      <c r="S30" s="40">
        <v>0</v>
      </c>
    </row>
    <row r="31" spans="1:19" s="21" customFormat="1" ht="167.25" customHeight="1" x14ac:dyDescent="0.25">
      <c r="A31" s="19" t="s">
        <v>94</v>
      </c>
      <c r="B31" s="12">
        <v>6817</v>
      </c>
      <c r="C31" s="16" t="s">
        <v>26</v>
      </c>
      <c r="D31" s="22" t="s">
        <v>68</v>
      </c>
      <c r="E31" s="16" t="s">
        <v>27</v>
      </c>
      <c r="F31" s="22"/>
      <c r="G31" s="22"/>
      <c r="H31" s="22"/>
      <c r="I31" s="17" t="s">
        <v>50</v>
      </c>
      <c r="J31" s="22" t="s">
        <v>68</v>
      </c>
      <c r="K31" s="18" t="s">
        <v>48</v>
      </c>
      <c r="L31" s="20" t="s">
        <v>40</v>
      </c>
      <c r="M31" s="20" t="s">
        <v>41</v>
      </c>
      <c r="N31" s="43">
        <v>301.62900000000002</v>
      </c>
      <c r="O31" s="43">
        <v>259.048</v>
      </c>
      <c r="P31" s="43">
        <v>288</v>
      </c>
      <c r="Q31" s="40">
        <v>288</v>
      </c>
      <c r="R31" s="40">
        <v>288</v>
      </c>
      <c r="S31" s="40">
        <v>288</v>
      </c>
    </row>
    <row r="32" spans="1:19" s="21" customFormat="1" ht="159.75" customHeight="1" x14ac:dyDescent="0.25">
      <c r="A32" s="19" t="s">
        <v>105</v>
      </c>
      <c r="B32" s="12">
        <v>7300</v>
      </c>
      <c r="C32" s="13" t="s">
        <v>17</v>
      </c>
      <c r="D32" s="13" t="s">
        <v>17</v>
      </c>
      <c r="E32" s="13" t="s">
        <v>17</v>
      </c>
      <c r="F32" s="13" t="s">
        <v>17</v>
      </c>
      <c r="G32" s="13" t="s">
        <v>17</v>
      </c>
      <c r="H32" s="13" t="s">
        <v>17</v>
      </c>
      <c r="I32" s="13" t="s">
        <v>17</v>
      </c>
      <c r="J32" s="13" t="s">
        <v>17</v>
      </c>
      <c r="K32" s="13" t="s">
        <v>17</v>
      </c>
      <c r="L32" s="13" t="s">
        <v>17</v>
      </c>
      <c r="M32" s="13" t="s">
        <v>17</v>
      </c>
      <c r="N32" s="43">
        <f>N33</f>
        <v>2182.4</v>
      </c>
      <c r="O32" s="43">
        <f t="shared" ref="O32:S32" si="7">O33</f>
        <v>2182.4</v>
      </c>
      <c r="P32" s="43">
        <f t="shared" si="7"/>
        <v>2282.3000000000002</v>
      </c>
      <c r="Q32" s="43">
        <f t="shared" si="7"/>
        <v>2305.9</v>
      </c>
      <c r="R32" s="43">
        <f t="shared" si="7"/>
        <v>2396.6999999999998</v>
      </c>
      <c r="S32" s="43">
        <f t="shared" si="7"/>
        <v>2396.6999999999998</v>
      </c>
    </row>
    <row r="33" spans="1:19" s="21" customFormat="1" ht="42" customHeight="1" x14ac:dyDescent="0.25">
      <c r="A33" s="19" t="s">
        <v>106</v>
      </c>
      <c r="B33" s="12">
        <v>7301</v>
      </c>
      <c r="C33" s="13" t="s">
        <v>17</v>
      </c>
      <c r="D33" s="13" t="s">
        <v>17</v>
      </c>
      <c r="E33" s="13" t="s">
        <v>17</v>
      </c>
      <c r="F33" s="13" t="s">
        <v>17</v>
      </c>
      <c r="G33" s="13" t="s">
        <v>17</v>
      </c>
      <c r="H33" s="13" t="s">
        <v>17</v>
      </c>
      <c r="I33" s="13" t="s">
        <v>17</v>
      </c>
      <c r="J33" s="13" t="s">
        <v>17</v>
      </c>
      <c r="K33" s="13" t="s">
        <v>17</v>
      </c>
      <c r="L33" s="13" t="s">
        <v>17</v>
      </c>
      <c r="M33" s="13" t="s">
        <v>17</v>
      </c>
      <c r="N33" s="43">
        <f>N34</f>
        <v>2182.4</v>
      </c>
      <c r="O33" s="43">
        <f t="shared" ref="O33:S33" si="8">O34</f>
        <v>2182.4</v>
      </c>
      <c r="P33" s="43">
        <f t="shared" si="8"/>
        <v>2282.3000000000002</v>
      </c>
      <c r="Q33" s="43">
        <f t="shared" si="8"/>
        <v>2305.9</v>
      </c>
      <c r="R33" s="43">
        <f t="shared" si="8"/>
        <v>2396.6999999999998</v>
      </c>
      <c r="S33" s="43">
        <f t="shared" si="8"/>
        <v>2396.6999999999998</v>
      </c>
    </row>
    <row r="34" spans="1:19" s="21" customFormat="1" ht="153" customHeight="1" x14ac:dyDescent="0.25">
      <c r="A34" s="19" t="s">
        <v>42</v>
      </c>
      <c r="B34" s="12">
        <v>7304</v>
      </c>
      <c r="C34" s="16" t="s">
        <v>43</v>
      </c>
      <c r="D34" s="16" t="s">
        <v>69</v>
      </c>
      <c r="E34" s="16" t="s">
        <v>44</v>
      </c>
      <c r="F34" s="16"/>
      <c r="G34" s="16"/>
      <c r="H34" s="16"/>
      <c r="I34" s="17" t="s">
        <v>47</v>
      </c>
      <c r="J34" s="18" t="s">
        <v>46</v>
      </c>
      <c r="K34" s="16" t="s">
        <v>69</v>
      </c>
      <c r="L34" s="20" t="s">
        <v>55</v>
      </c>
      <c r="M34" s="20" t="s">
        <v>56</v>
      </c>
      <c r="N34" s="43">
        <v>2182.4</v>
      </c>
      <c r="O34" s="43">
        <v>2182.4</v>
      </c>
      <c r="P34" s="43">
        <v>2282.3000000000002</v>
      </c>
      <c r="Q34" s="40">
        <v>2305.9</v>
      </c>
      <c r="R34" s="40">
        <v>2396.6999999999998</v>
      </c>
      <c r="S34" s="40">
        <f>R34</f>
        <v>2396.6999999999998</v>
      </c>
    </row>
    <row r="35" spans="1:19" s="21" customFormat="1" ht="129.75" customHeight="1" x14ac:dyDescent="0.25">
      <c r="A35" s="19" t="s">
        <v>107</v>
      </c>
      <c r="B35" s="12">
        <v>7700</v>
      </c>
      <c r="C35" s="13" t="s">
        <v>17</v>
      </c>
      <c r="D35" s="13" t="s">
        <v>17</v>
      </c>
      <c r="E35" s="13" t="s">
        <v>17</v>
      </c>
      <c r="F35" s="13" t="s">
        <v>17</v>
      </c>
      <c r="G35" s="13" t="s">
        <v>17</v>
      </c>
      <c r="H35" s="13" t="s">
        <v>17</v>
      </c>
      <c r="I35" s="13" t="s">
        <v>17</v>
      </c>
      <c r="J35" s="13" t="s">
        <v>17</v>
      </c>
      <c r="K35" s="13" t="s">
        <v>17</v>
      </c>
      <c r="L35" s="13" t="s">
        <v>17</v>
      </c>
      <c r="M35" s="13" t="s">
        <v>17</v>
      </c>
      <c r="N35" s="43">
        <f>N36</f>
        <v>248.18199999999999</v>
      </c>
      <c r="O35" s="43">
        <f t="shared" ref="O35:S35" si="9">O36</f>
        <v>215.53700000000001</v>
      </c>
      <c r="P35" s="43">
        <f t="shared" si="9"/>
        <v>228</v>
      </c>
      <c r="Q35" s="43">
        <f t="shared" si="9"/>
        <v>228</v>
      </c>
      <c r="R35" s="43">
        <f t="shared" si="9"/>
        <v>228</v>
      </c>
      <c r="S35" s="43">
        <f t="shared" si="9"/>
        <v>228</v>
      </c>
    </row>
    <row r="36" spans="1:19" s="21" customFormat="1" ht="49.5" customHeight="1" x14ac:dyDescent="0.25">
      <c r="A36" s="19" t="s">
        <v>108</v>
      </c>
      <c r="B36" s="12">
        <v>7800</v>
      </c>
      <c r="C36" s="13" t="s">
        <v>17</v>
      </c>
      <c r="D36" s="13" t="s">
        <v>17</v>
      </c>
      <c r="E36" s="13" t="s">
        <v>17</v>
      </c>
      <c r="F36" s="13" t="s">
        <v>17</v>
      </c>
      <c r="G36" s="13" t="s">
        <v>17</v>
      </c>
      <c r="H36" s="13" t="s">
        <v>17</v>
      </c>
      <c r="I36" s="13" t="s">
        <v>17</v>
      </c>
      <c r="J36" s="13" t="s">
        <v>17</v>
      </c>
      <c r="K36" s="13" t="s">
        <v>17</v>
      </c>
      <c r="L36" s="13" t="s">
        <v>17</v>
      </c>
      <c r="M36" s="13" t="s">
        <v>17</v>
      </c>
      <c r="N36" s="43">
        <f>N37</f>
        <v>248.18199999999999</v>
      </c>
      <c r="O36" s="43">
        <f t="shared" ref="O36:S36" si="10">O37</f>
        <v>215.53700000000001</v>
      </c>
      <c r="P36" s="43">
        <f t="shared" si="10"/>
        <v>228</v>
      </c>
      <c r="Q36" s="43">
        <f t="shared" si="10"/>
        <v>228</v>
      </c>
      <c r="R36" s="43">
        <f t="shared" si="10"/>
        <v>228</v>
      </c>
      <c r="S36" s="43">
        <f t="shared" si="10"/>
        <v>228</v>
      </c>
    </row>
    <row r="37" spans="1:19" s="21" customFormat="1" ht="102.75" customHeight="1" x14ac:dyDescent="0.25">
      <c r="A37" s="19" t="s">
        <v>109</v>
      </c>
      <c r="B37" s="12">
        <v>7801</v>
      </c>
      <c r="C37" s="13" t="s">
        <v>17</v>
      </c>
      <c r="D37" s="13" t="s">
        <v>17</v>
      </c>
      <c r="E37" s="13" t="s">
        <v>17</v>
      </c>
      <c r="F37" s="13" t="s">
        <v>17</v>
      </c>
      <c r="G37" s="13" t="s">
        <v>17</v>
      </c>
      <c r="H37" s="13" t="s">
        <v>17</v>
      </c>
      <c r="I37" s="13" t="s">
        <v>17</v>
      </c>
      <c r="J37" s="13" t="s">
        <v>17</v>
      </c>
      <c r="K37" s="13" t="s">
        <v>17</v>
      </c>
      <c r="L37" s="13" t="s">
        <v>17</v>
      </c>
      <c r="M37" s="13" t="s">
        <v>17</v>
      </c>
      <c r="N37" s="43">
        <f>N38</f>
        <v>248.18199999999999</v>
      </c>
      <c r="O37" s="43">
        <f t="shared" ref="O37:S37" si="11">O38</f>
        <v>215.53700000000001</v>
      </c>
      <c r="P37" s="43">
        <f t="shared" si="11"/>
        <v>228</v>
      </c>
      <c r="Q37" s="43">
        <f t="shared" si="11"/>
        <v>228</v>
      </c>
      <c r="R37" s="43">
        <f t="shared" si="11"/>
        <v>228</v>
      </c>
      <c r="S37" s="43">
        <f t="shared" si="11"/>
        <v>228</v>
      </c>
    </row>
    <row r="38" spans="1:19" s="21" customFormat="1" ht="121.5" customHeight="1" x14ac:dyDescent="0.25">
      <c r="A38" s="19" t="s">
        <v>93</v>
      </c>
      <c r="B38" s="12">
        <v>7803</v>
      </c>
      <c r="C38" s="2"/>
      <c r="D38" s="1"/>
      <c r="E38" s="1"/>
      <c r="F38" s="2" t="s">
        <v>111</v>
      </c>
      <c r="G38" s="1" t="s">
        <v>112</v>
      </c>
      <c r="H38" s="2" t="s">
        <v>113</v>
      </c>
      <c r="I38" s="1"/>
      <c r="J38" s="1" t="s">
        <v>112</v>
      </c>
      <c r="K38" s="2" t="s">
        <v>113</v>
      </c>
      <c r="L38" s="1">
        <v>1000</v>
      </c>
      <c r="M38" s="1">
        <v>1001</v>
      </c>
      <c r="N38" s="43">
        <v>248.18199999999999</v>
      </c>
      <c r="O38" s="43">
        <v>215.53700000000001</v>
      </c>
      <c r="P38" s="43">
        <v>228</v>
      </c>
      <c r="Q38" s="40">
        <v>228</v>
      </c>
      <c r="R38" s="40">
        <v>228</v>
      </c>
      <c r="S38" s="40">
        <v>228</v>
      </c>
    </row>
    <row r="39" spans="1:19" s="21" customFormat="1" ht="54" customHeight="1" x14ac:dyDescent="0.25">
      <c r="A39" s="41" t="s">
        <v>70</v>
      </c>
      <c r="B39" s="12">
        <v>8000</v>
      </c>
      <c r="C39" s="2" t="s">
        <v>114</v>
      </c>
      <c r="D39" s="1" t="s">
        <v>115</v>
      </c>
      <c r="E39" s="16"/>
      <c r="F39" s="16"/>
      <c r="G39" s="16"/>
      <c r="H39" s="16"/>
      <c r="I39" s="17"/>
      <c r="J39" s="42"/>
      <c r="K39" s="42"/>
      <c r="L39" s="20" t="s">
        <v>89</v>
      </c>
      <c r="M39" s="20" t="s">
        <v>90</v>
      </c>
      <c r="N39" s="43"/>
      <c r="O39" s="43"/>
      <c r="P39" s="43"/>
      <c r="Q39" s="40">
        <v>2245</v>
      </c>
      <c r="R39" s="40">
        <v>4599</v>
      </c>
      <c r="S39" s="40">
        <v>4599</v>
      </c>
    </row>
    <row r="40" spans="1:19" ht="15.75" x14ac:dyDescent="0.25">
      <c r="A40" s="23"/>
      <c r="B40" s="23" t="s">
        <v>99</v>
      </c>
      <c r="C40" s="24"/>
      <c r="D40" s="24"/>
      <c r="E40" s="24"/>
      <c r="F40" s="24"/>
      <c r="G40" s="24"/>
      <c r="H40" s="24"/>
      <c r="I40" s="24"/>
      <c r="J40" s="23"/>
      <c r="K40" s="23"/>
      <c r="L40" s="23"/>
      <c r="M40" s="23"/>
      <c r="N40" s="23"/>
      <c r="O40" s="23"/>
      <c r="P40" s="23"/>
      <c r="Q40" s="23"/>
      <c r="R40" s="23"/>
      <c r="S40" s="23"/>
    </row>
    <row r="41" spans="1:19" ht="15.75" x14ac:dyDescent="0.25">
      <c r="A41" s="64" t="s">
        <v>21</v>
      </c>
      <c r="B41" s="64"/>
      <c r="C41" s="24" t="s">
        <v>78</v>
      </c>
      <c r="D41" s="25"/>
      <c r="E41" s="25"/>
      <c r="F41" s="25"/>
      <c r="G41" s="24"/>
      <c r="H41" s="24"/>
      <c r="I41" s="25"/>
      <c r="J41" s="26"/>
      <c r="K41" s="26"/>
      <c r="L41" s="23"/>
      <c r="M41" s="23"/>
      <c r="N41" s="26" t="s">
        <v>79</v>
      </c>
      <c r="O41" s="23"/>
      <c r="P41" s="23"/>
      <c r="Q41" s="23"/>
      <c r="R41" s="23"/>
      <c r="S41" s="23"/>
    </row>
    <row r="42" spans="1:19" ht="15.75" x14ac:dyDescent="0.25">
      <c r="A42" s="23"/>
      <c r="C42" s="24"/>
      <c r="D42" s="27"/>
      <c r="E42" s="24" t="s">
        <v>23</v>
      </c>
      <c r="F42" s="27"/>
      <c r="G42" s="27"/>
      <c r="H42" s="24"/>
      <c r="I42" s="24"/>
      <c r="J42" s="28" t="s">
        <v>18</v>
      </c>
      <c r="K42" s="23"/>
      <c r="L42" s="23"/>
      <c r="M42" s="23"/>
      <c r="N42" s="23"/>
      <c r="O42" s="23"/>
      <c r="P42" s="23"/>
      <c r="Q42" s="23"/>
      <c r="R42" s="23"/>
      <c r="S42" s="23"/>
    </row>
    <row r="43" spans="1:19" ht="15.75" x14ac:dyDescent="0.25">
      <c r="A43" s="23"/>
      <c r="B43" s="23"/>
      <c r="C43" s="28"/>
      <c r="D43" s="28"/>
      <c r="E43" s="28"/>
      <c r="F43" s="28"/>
      <c r="G43" s="24"/>
      <c r="H43" s="24"/>
      <c r="I43" s="24"/>
      <c r="J43" s="23"/>
      <c r="K43" s="23"/>
      <c r="L43" s="23"/>
      <c r="M43" s="23"/>
      <c r="N43" s="23"/>
      <c r="O43" s="23"/>
      <c r="P43" s="23"/>
      <c r="Q43" s="23"/>
      <c r="R43" s="23"/>
      <c r="S43" s="23"/>
    </row>
    <row r="44" spans="1:19" ht="15.75" x14ac:dyDescent="0.25">
      <c r="A44" s="65" t="s">
        <v>80</v>
      </c>
      <c r="B44" s="65"/>
      <c r="C44" s="24"/>
      <c r="D44" s="24"/>
      <c r="E44" s="24"/>
      <c r="F44" s="24"/>
      <c r="G44" s="24"/>
      <c r="H44" s="24"/>
      <c r="I44" s="25"/>
      <c r="J44" s="26"/>
      <c r="K44" s="26"/>
      <c r="L44" s="23"/>
      <c r="M44" s="23"/>
      <c r="N44" s="26" t="s">
        <v>81</v>
      </c>
      <c r="O44" s="23"/>
      <c r="P44" s="23"/>
      <c r="Q44" s="23"/>
      <c r="R44" s="23"/>
      <c r="S44" s="23"/>
    </row>
    <row r="45" spans="1:19" ht="15.75" x14ac:dyDescent="0.25">
      <c r="A45" s="23"/>
      <c r="B45" s="23"/>
      <c r="C45" s="24"/>
      <c r="D45" s="27"/>
      <c r="E45" s="24"/>
      <c r="F45" s="27"/>
      <c r="G45" s="27"/>
      <c r="H45" s="24"/>
      <c r="I45" s="24"/>
      <c r="J45" s="28" t="s">
        <v>18</v>
      </c>
      <c r="K45" s="23"/>
      <c r="L45" s="23"/>
      <c r="M45" s="23"/>
      <c r="N45" s="23"/>
      <c r="O45" s="23"/>
      <c r="P45" s="23"/>
      <c r="Q45" s="23"/>
      <c r="R45" s="23"/>
      <c r="S45" s="23"/>
    </row>
    <row r="46" spans="1:19" ht="15.75" x14ac:dyDescent="0.25">
      <c r="A46" s="23"/>
      <c r="B46" s="23"/>
      <c r="C46" s="28"/>
      <c r="D46" s="28"/>
      <c r="E46" s="28"/>
      <c r="F46" s="28"/>
      <c r="G46" s="24"/>
      <c r="H46" s="24"/>
      <c r="I46" s="24"/>
      <c r="J46" s="23"/>
      <c r="K46" s="23"/>
      <c r="L46" s="23"/>
      <c r="M46" s="23"/>
      <c r="N46" s="23"/>
      <c r="O46" s="23"/>
      <c r="P46" s="23"/>
      <c r="Q46" s="23"/>
      <c r="R46" s="23"/>
      <c r="S46" s="23"/>
    </row>
    <row r="47" spans="1:19" ht="15.75" x14ac:dyDescent="0.25">
      <c r="A47" s="23" t="s">
        <v>20</v>
      </c>
      <c r="B47" s="23"/>
      <c r="C47" s="24"/>
      <c r="D47" s="24"/>
      <c r="E47" s="24"/>
      <c r="F47" s="24"/>
      <c r="G47" s="24"/>
      <c r="H47" s="24"/>
      <c r="I47" s="25"/>
      <c r="J47" s="26"/>
      <c r="K47" s="26"/>
      <c r="L47" s="23"/>
      <c r="M47" s="23"/>
      <c r="N47" s="26" t="s">
        <v>82</v>
      </c>
      <c r="O47" s="23"/>
      <c r="P47" s="23"/>
      <c r="Q47" s="23"/>
      <c r="R47" s="23"/>
      <c r="S47" s="23"/>
    </row>
    <row r="48" spans="1:19" ht="15.75" x14ac:dyDescent="0.25">
      <c r="A48" s="23"/>
      <c r="B48" s="23"/>
      <c r="C48" s="24"/>
      <c r="D48" s="27"/>
      <c r="E48" s="24"/>
      <c r="F48" s="27"/>
      <c r="G48" s="27"/>
      <c r="H48" s="24"/>
      <c r="I48" s="24"/>
      <c r="J48" s="28" t="s">
        <v>18</v>
      </c>
      <c r="K48" s="23"/>
      <c r="L48" s="23"/>
      <c r="M48" s="23"/>
      <c r="N48" s="23"/>
      <c r="O48" s="23"/>
      <c r="P48" s="23"/>
      <c r="Q48" s="23"/>
      <c r="R48" s="23"/>
      <c r="S48" s="23"/>
    </row>
    <row r="49" spans="1:19" ht="15.75" x14ac:dyDescent="0.25">
      <c r="A49" s="23"/>
      <c r="B49" s="23"/>
      <c r="C49" s="28"/>
      <c r="D49" s="28"/>
      <c r="E49" s="28"/>
      <c r="F49" s="28"/>
      <c r="G49" s="24"/>
      <c r="H49" s="24"/>
      <c r="I49" s="24"/>
      <c r="J49" s="23"/>
      <c r="K49" s="23"/>
      <c r="L49" s="23"/>
      <c r="M49" s="23"/>
      <c r="N49" s="23"/>
      <c r="O49" s="23"/>
      <c r="P49" s="23"/>
      <c r="Q49" s="23"/>
      <c r="R49" s="23"/>
      <c r="S49" s="23"/>
    </row>
    <row r="50" spans="1:19" ht="15.75" x14ac:dyDescent="0.25">
      <c r="A50" s="50" t="s">
        <v>19</v>
      </c>
      <c r="B50" s="50"/>
      <c r="C50" s="24"/>
      <c r="D50" s="25" t="s">
        <v>116</v>
      </c>
      <c r="E50" s="25"/>
      <c r="F50" s="25"/>
      <c r="G50" s="24"/>
      <c r="H50" s="24"/>
      <c r="I50" s="29" t="s">
        <v>84</v>
      </c>
      <c r="J50" s="26"/>
      <c r="K50" s="26"/>
      <c r="L50" s="23"/>
      <c r="M50" s="23"/>
      <c r="N50" s="26"/>
      <c r="O50" s="23"/>
      <c r="P50" s="23"/>
      <c r="Q50" s="23"/>
      <c r="R50" s="23"/>
      <c r="S50" s="23"/>
    </row>
    <row r="51" spans="1:19" ht="15.75" x14ac:dyDescent="0.25">
      <c r="A51" s="23"/>
      <c r="B51" s="23"/>
      <c r="C51" s="24"/>
      <c r="D51" s="27"/>
      <c r="E51" s="24" t="s">
        <v>23</v>
      </c>
      <c r="F51" s="27"/>
      <c r="G51" s="27"/>
      <c r="H51" s="24"/>
      <c r="I51" s="24"/>
      <c r="J51" s="28" t="s">
        <v>24</v>
      </c>
      <c r="K51" s="23"/>
      <c r="L51" s="23"/>
      <c r="M51" s="23"/>
      <c r="N51" s="23"/>
      <c r="O51" s="23"/>
      <c r="P51" s="23"/>
      <c r="Q51" s="23"/>
      <c r="R51" s="23"/>
      <c r="S51" s="23"/>
    </row>
    <row r="52" spans="1:19" ht="15.75" x14ac:dyDescent="0.25">
      <c r="A52" s="23"/>
      <c r="B52" s="23"/>
      <c r="C52" s="24"/>
      <c r="D52" s="24"/>
      <c r="E52" s="24"/>
      <c r="F52" s="24"/>
      <c r="G52" s="24"/>
      <c r="H52" s="24"/>
      <c r="I52" s="24"/>
      <c r="J52" s="23"/>
      <c r="K52" s="23"/>
      <c r="L52" s="23"/>
      <c r="M52" s="23"/>
      <c r="N52" s="23"/>
      <c r="O52" s="23"/>
      <c r="P52" s="23"/>
      <c r="Q52" s="23"/>
      <c r="R52" s="23"/>
      <c r="S52" s="23"/>
    </row>
    <row r="53" spans="1:19" ht="15.75" x14ac:dyDescent="0.25">
      <c r="A53" s="23" t="s">
        <v>83</v>
      </c>
      <c r="B53" s="23"/>
      <c r="C53" s="24"/>
      <c r="D53" s="24"/>
      <c r="E53" s="24"/>
      <c r="F53" s="24"/>
      <c r="G53" s="24"/>
      <c r="H53" s="24"/>
      <c r="I53" s="24"/>
      <c r="J53" s="23"/>
      <c r="K53" s="23"/>
      <c r="L53" s="23"/>
      <c r="M53" s="23"/>
      <c r="N53" s="23"/>
      <c r="O53" s="23"/>
      <c r="P53" s="23"/>
      <c r="Q53" s="23"/>
      <c r="R53" s="23"/>
      <c r="S53" s="23"/>
    </row>
    <row r="54" spans="1:19" ht="15.75" x14ac:dyDescent="0.25">
      <c r="A54" s="23"/>
      <c r="B54" s="23"/>
      <c r="C54" s="24"/>
      <c r="D54" s="24"/>
      <c r="E54" s="24"/>
      <c r="F54" s="24"/>
      <c r="G54" s="24"/>
      <c r="H54" s="24"/>
      <c r="I54" s="24"/>
      <c r="J54" s="23"/>
      <c r="K54" s="23"/>
      <c r="L54" s="23"/>
      <c r="M54" s="23"/>
      <c r="N54" s="23"/>
      <c r="O54" s="23"/>
      <c r="P54" s="23"/>
      <c r="Q54" s="23"/>
      <c r="R54" s="23"/>
      <c r="S54" s="23"/>
    </row>
  </sheetData>
  <mergeCells count="17">
    <mergeCell ref="O1:S1"/>
    <mergeCell ref="N7:S7"/>
    <mergeCell ref="C8:E8"/>
    <mergeCell ref="F8:H8"/>
    <mergeCell ref="I8:K8"/>
    <mergeCell ref="N8:O8"/>
    <mergeCell ref="P8:P9"/>
    <mergeCell ref="Q8:Q9"/>
    <mergeCell ref="R8:S8"/>
    <mergeCell ref="A50:B50"/>
    <mergeCell ref="C3:M3"/>
    <mergeCell ref="A7:A9"/>
    <mergeCell ref="B7:B9"/>
    <mergeCell ref="C7:K7"/>
    <mergeCell ref="L7:M8"/>
    <mergeCell ref="A41:B41"/>
    <mergeCell ref="A44:B44"/>
  </mergeCells>
  <pageMargins left="0.70866141732283472" right="0.51181102362204722" top="0.19685039370078741" bottom="0.19685039370078741" header="0.31496062992125984" footer="0.31496062992125984"/>
  <pageSetup paperSize="9"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65FCA-6D02-464A-8E6F-71913A43342A}">
  <dimension ref="A1:BC19"/>
  <sheetViews>
    <sheetView topLeftCell="E1" zoomScale="80" zoomScaleNormal="80" workbookViewId="0">
      <selection activeCell="AL1" sqref="AL1:BC19"/>
    </sheetView>
  </sheetViews>
  <sheetFormatPr defaultRowHeight="15" x14ac:dyDescent="0.25"/>
  <cols>
    <col min="1" max="1" width="18.42578125" customWidth="1"/>
    <col min="2" max="2" width="9.140625" hidden="1" customWidth="1"/>
    <col min="3" max="3" width="9.85546875" bestFit="1" customWidth="1"/>
    <col min="4" max="4" width="9.28515625" bestFit="1" customWidth="1"/>
    <col min="5" max="5" width="10.85546875" bestFit="1" customWidth="1"/>
    <col min="6" max="6" width="9.140625" customWidth="1"/>
    <col min="7" max="7" width="0.140625" customWidth="1"/>
    <col min="8" max="10" width="9.140625" hidden="1" customWidth="1"/>
    <col min="11" max="11" width="9.28515625" bestFit="1" customWidth="1"/>
    <col min="12" max="13" width="9.85546875" bestFit="1" customWidth="1"/>
    <col min="14" max="14" width="9.140625" hidden="1" customWidth="1"/>
    <col min="15" max="16" width="9.28515625" bestFit="1" customWidth="1"/>
    <col min="17" max="17" width="9" customWidth="1"/>
    <col min="18" max="18" width="9.140625" hidden="1" customWidth="1"/>
    <col min="19" max="19" width="12" style="80" customWidth="1"/>
    <col min="20" max="20" width="9.28515625" bestFit="1" customWidth="1"/>
    <col min="21" max="21" width="9.85546875" bestFit="1" customWidth="1"/>
    <col min="22" max="22" width="9.28515625" bestFit="1" customWidth="1"/>
    <col min="23" max="23" width="9.85546875" bestFit="1" customWidth="1"/>
    <col min="24" max="24" width="9.140625" customWidth="1"/>
    <col min="25" max="28" width="9.140625" hidden="1" customWidth="1"/>
    <col min="29" max="29" width="9.28515625" bestFit="1" customWidth="1"/>
    <col min="30" max="30" width="9.85546875" bestFit="1" customWidth="1"/>
    <col min="31" max="31" width="9" customWidth="1"/>
    <col min="32" max="32" width="9.140625" hidden="1" customWidth="1"/>
    <col min="33" max="36" width="9.28515625" bestFit="1" customWidth="1"/>
    <col min="37" max="37" width="9.85546875" bestFit="1" customWidth="1"/>
    <col min="38" max="38" width="9.28515625" bestFit="1" customWidth="1"/>
    <col min="39" max="39" width="9.85546875" bestFit="1" customWidth="1"/>
    <col min="40" max="40" width="9.28515625" bestFit="1" customWidth="1"/>
    <col min="41" max="41" width="9.85546875" bestFit="1" customWidth="1"/>
    <col min="42" max="42" width="9.140625" customWidth="1"/>
    <col min="43" max="46" width="9.140625" hidden="1" customWidth="1"/>
    <col min="47" max="47" width="9.28515625" bestFit="1" customWidth="1"/>
    <col min="48" max="48" width="9.85546875" bestFit="1" customWidth="1"/>
    <col min="49" max="49" width="8.85546875" customWidth="1"/>
    <col min="50" max="50" width="9.140625" hidden="1" customWidth="1"/>
    <col min="51" max="54" width="9.28515625" bestFit="1" customWidth="1"/>
    <col min="55" max="55" width="9.85546875" bestFit="1" customWidth="1"/>
  </cols>
  <sheetData>
    <row r="1" spans="1:55" x14ac:dyDescent="0.25">
      <c r="A1" s="75"/>
      <c r="B1" s="81">
        <v>2021</v>
      </c>
      <c r="C1" s="82"/>
      <c r="D1" s="82"/>
      <c r="E1" s="82"/>
      <c r="F1" s="82"/>
      <c r="G1" s="82"/>
      <c r="H1" s="82"/>
      <c r="I1" s="82"/>
      <c r="J1" s="82"/>
      <c r="K1" s="82"/>
      <c r="L1" s="82"/>
      <c r="M1" s="82"/>
      <c r="N1" s="82"/>
      <c r="O1" s="82"/>
      <c r="P1" s="82"/>
      <c r="Q1" s="82"/>
      <c r="R1" s="82"/>
      <c r="S1" s="94" t="s">
        <v>131</v>
      </c>
      <c r="T1" s="85">
        <v>2022</v>
      </c>
      <c r="U1" s="86"/>
      <c r="V1" s="86"/>
      <c r="W1" s="86"/>
      <c r="X1" s="86"/>
      <c r="Y1" s="86"/>
      <c r="Z1" s="86"/>
      <c r="AA1" s="86"/>
      <c r="AB1" s="86"/>
      <c r="AC1" s="86"/>
      <c r="AD1" s="86"/>
      <c r="AE1" s="86"/>
      <c r="AF1" s="86"/>
      <c r="AG1" s="86"/>
      <c r="AH1" s="86"/>
      <c r="AI1" s="86"/>
      <c r="AJ1" s="86"/>
      <c r="AK1" s="97"/>
      <c r="AL1" s="89" t="s">
        <v>130</v>
      </c>
      <c r="AM1" s="90"/>
      <c r="AN1" s="90"/>
      <c r="AO1" s="90"/>
      <c r="AP1" s="90"/>
      <c r="AQ1" s="90"/>
      <c r="AR1" s="90"/>
      <c r="AS1" s="90"/>
      <c r="AT1" s="90"/>
      <c r="AU1" s="90"/>
      <c r="AV1" s="90"/>
      <c r="AW1" s="90"/>
      <c r="AX1" s="90"/>
      <c r="AY1" s="90"/>
      <c r="AZ1" s="90"/>
      <c r="BA1" s="90"/>
      <c r="BB1" s="90"/>
      <c r="BC1" s="99"/>
    </row>
    <row r="2" spans="1:55" x14ac:dyDescent="0.25">
      <c r="A2" s="75"/>
      <c r="B2" s="83">
        <v>6505</v>
      </c>
      <c r="C2" s="84">
        <v>6506</v>
      </c>
      <c r="D2" s="84">
        <v>6508</v>
      </c>
      <c r="E2" s="84">
        <v>6513</v>
      </c>
      <c r="F2" s="84">
        <v>6604</v>
      </c>
      <c r="G2" s="84">
        <v>6617</v>
      </c>
      <c r="H2" s="84">
        <v>6618</v>
      </c>
      <c r="I2" s="84">
        <v>6619</v>
      </c>
      <c r="J2" s="84">
        <v>6751</v>
      </c>
      <c r="K2" s="84">
        <v>6752</v>
      </c>
      <c r="L2" s="84">
        <v>6801</v>
      </c>
      <c r="M2" s="84">
        <v>6802</v>
      </c>
      <c r="N2" s="84">
        <v>6812</v>
      </c>
      <c r="O2" s="84">
        <v>6817</v>
      </c>
      <c r="P2" s="84">
        <v>7304</v>
      </c>
      <c r="Q2" s="84">
        <v>7803</v>
      </c>
      <c r="R2" s="84">
        <v>8000</v>
      </c>
      <c r="S2" s="79"/>
      <c r="T2" s="87">
        <v>6505</v>
      </c>
      <c r="U2" s="88">
        <v>6506</v>
      </c>
      <c r="V2" s="88">
        <v>6508</v>
      </c>
      <c r="W2" s="88">
        <v>6513</v>
      </c>
      <c r="X2" s="88">
        <v>6604</v>
      </c>
      <c r="Y2" s="88">
        <v>6617</v>
      </c>
      <c r="Z2" s="88">
        <v>6618</v>
      </c>
      <c r="AA2" s="88">
        <v>6619</v>
      </c>
      <c r="AB2" s="88">
        <v>6751</v>
      </c>
      <c r="AC2" s="88">
        <v>6752</v>
      </c>
      <c r="AD2" s="88">
        <v>6801</v>
      </c>
      <c r="AE2" s="88">
        <v>6802</v>
      </c>
      <c r="AF2" s="88">
        <v>6812</v>
      </c>
      <c r="AG2" s="88">
        <v>6817</v>
      </c>
      <c r="AH2" s="88">
        <v>7304</v>
      </c>
      <c r="AI2" s="88">
        <v>7803</v>
      </c>
      <c r="AJ2" s="88">
        <v>8000</v>
      </c>
      <c r="AK2" s="79" t="s">
        <v>131</v>
      </c>
      <c r="AL2" s="91">
        <v>6505</v>
      </c>
      <c r="AM2" s="92">
        <v>6506</v>
      </c>
      <c r="AN2" s="92">
        <v>6508</v>
      </c>
      <c r="AO2" s="92">
        <v>6513</v>
      </c>
      <c r="AP2" s="92">
        <v>6604</v>
      </c>
      <c r="AQ2" s="92">
        <v>6617</v>
      </c>
      <c r="AR2" s="92">
        <v>6618</v>
      </c>
      <c r="AS2" s="92">
        <v>6619</v>
      </c>
      <c r="AT2" s="92">
        <v>6751</v>
      </c>
      <c r="AU2" s="92">
        <v>6752</v>
      </c>
      <c r="AV2" s="92">
        <v>6801</v>
      </c>
      <c r="AW2" s="92">
        <v>6802</v>
      </c>
      <c r="AX2" s="92">
        <v>6812</v>
      </c>
      <c r="AY2" s="92">
        <v>6817</v>
      </c>
      <c r="AZ2" s="92">
        <v>7304</v>
      </c>
      <c r="BA2" s="92">
        <v>7803</v>
      </c>
      <c r="BB2" s="92">
        <v>8000</v>
      </c>
      <c r="BC2" s="79" t="s">
        <v>131</v>
      </c>
    </row>
    <row r="3" spans="1:55" x14ac:dyDescent="0.25">
      <c r="A3" s="75" t="s">
        <v>129</v>
      </c>
      <c r="B3" s="76"/>
      <c r="C3" s="74">
        <v>831</v>
      </c>
      <c r="D3" s="74">
        <v>29</v>
      </c>
      <c r="E3" s="74">
        <v>1467</v>
      </c>
      <c r="F3" s="74"/>
      <c r="G3" s="74"/>
      <c r="H3" s="74"/>
      <c r="I3" s="74"/>
      <c r="J3" s="74"/>
      <c r="K3" s="74">
        <v>243</v>
      </c>
      <c r="L3" s="74">
        <v>2247</v>
      </c>
      <c r="M3" s="74">
        <v>1126</v>
      </c>
      <c r="N3" s="74"/>
      <c r="O3" s="74">
        <v>18</v>
      </c>
      <c r="P3" s="74">
        <v>103.8</v>
      </c>
      <c r="Q3" s="74">
        <v>17</v>
      </c>
      <c r="R3" s="74"/>
      <c r="S3" s="79">
        <f>SUM(B3:R3)</f>
        <v>6081.8</v>
      </c>
      <c r="T3" s="76"/>
      <c r="U3" s="74">
        <v>831</v>
      </c>
      <c r="V3" s="74">
        <v>29</v>
      </c>
      <c r="W3" s="74">
        <v>967</v>
      </c>
      <c r="X3" s="74"/>
      <c r="Y3" s="74"/>
      <c r="Z3" s="74"/>
      <c r="AA3" s="74"/>
      <c r="AB3" s="74"/>
      <c r="AC3" s="74">
        <v>254</v>
      </c>
      <c r="AD3" s="74">
        <v>2247</v>
      </c>
      <c r="AE3" s="74">
        <f>M3</f>
        <v>1126</v>
      </c>
      <c r="AF3" s="74"/>
      <c r="AG3" s="74">
        <f>O3</f>
        <v>18</v>
      </c>
      <c r="AH3" s="74">
        <v>104.8</v>
      </c>
      <c r="AI3" s="74">
        <v>17</v>
      </c>
      <c r="AJ3" s="74">
        <v>135</v>
      </c>
      <c r="AK3" s="77">
        <f>SUM(T3:AJ3)</f>
        <v>5728.8</v>
      </c>
      <c r="AL3" s="76"/>
      <c r="AM3" s="74">
        <v>831</v>
      </c>
      <c r="AN3" s="74">
        <v>29</v>
      </c>
      <c r="AO3" s="74">
        <v>967</v>
      </c>
      <c r="AP3" s="74"/>
      <c r="AQ3" s="74"/>
      <c r="AR3" s="74"/>
      <c r="AS3" s="74"/>
      <c r="AT3" s="74"/>
      <c r="AU3" s="74">
        <v>254</v>
      </c>
      <c r="AV3" s="74">
        <v>2247</v>
      </c>
      <c r="AW3" s="74">
        <f>AE3</f>
        <v>1126</v>
      </c>
      <c r="AX3" s="74"/>
      <c r="AY3" s="74">
        <f>AG3</f>
        <v>18</v>
      </c>
      <c r="AZ3" s="74">
        <v>108.9</v>
      </c>
      <c r="BA3" s="74">
        <v>17</v>
      </c>
      <c r="BB3" s="74">
        <v>276</v>
      </c>
      <c r="BC3" s="77">
        <f>SUM(AL3:BB3)</f>
        <v>5873.9</v>
      </c>
    </row>
    <row r="4" spans="1:55" x14ac:dyDescent="0.25">
      <c r="A4" s="75" t="s">
        <v>132</v>
      </c>
      <c r="B4" s="76"/>
      <c r="C4" s="74">
        <v>689</v>
      </c>
      <c r="D4" s="74">
        <v>14</v>
      </c>
      <c r="E4" s="74">
        <v>961</v>
      </c>
      <c r="F4" s="74"/>
      <c r="G4" s="74"/>
      <c r="H4" s="74"/>
      <c r="I4" s="74"/>
      <c r="J4" s="74"/>
      <c r="K4" s="74">
        <v>407</v>
      </c>
      <c r="L4" s="74">
        <v>1152</v>
      </c>
      <c r="M4" s="74">
        <v>1718</v>
      </c>
      <c r="N4" s="74"/>
      <c r="O4" s="74">
        <v>18</v>
      </c>
      <c r="P4" s="74">
        <v>103.8</v>
      </c>
      <c r="Q4" s="74">
        <v>72</v>
      </c>
      <c r="R4" s="74"/>
      <c r="S4" s="79">
        <f t="shared" ref="S4:S18" si="0">SUM(B4:R4)</f>
        <v>5134.8</v>
      </c>
      <c r="T4" s="76">
        <f>B4</f>
        <v>0</v>
      </c>
      <c r="U4" s="74">
        <f>C4</f>
        <v>689</v>
      </c>
      <c r="V4" s="74">
        <f>D4</f>
        <v>14</v>
      </c>
      <c r="W4" s="74">
        <v>461</v>
      </c>
      <c r="X4" s="74">
        <f t="shared" ref="U4:AJ19" si="1">F4</f>
        <v>0</v>
      </c>
      <c r="Y4" s="74">
        <f t="shared" si="1"/>
        <v>0</v>
      </c>
      <c r="Z4" s="74">
        <f t="shared" si="1"/>
        <v>0</v>
      </c>
      <c r="AA4" s="74">
        <f t="shared" si="1"/>
        <v>0</v>
      </c>
      <c r="AB4" s="74">
        <f t="shared" si="1"/>
        <v>0</v>
      </c>
      <c r="AC4" s="74">
        <v>426</v>
      </c>
      <c r="AD4" s="74">
        <f t="shared" si="1"/>
        <v>1152</v>
      </c>
      <c r="AE4" s="74">
        <f t="shared" si="1"/>
        <v>1718</v>
      </c>
      <c r="AF4" s="74">
        <f t="shared" si="1"/>
        <v>0</v>
      </c>
      <c r="AG4" s="74">
        <f t="shared" si="1"/>
        <v>18</v>
      </c>
      <c r="AH4" s="74">
        <v>104.8</v>
      </c>
      <c r="AI4" s="74">
        <v>72</v>
      </c>
      <c r="AJ4" s="74">
        <v>106</v>
      </c>
      <c r="AK4" s="77">
        <f t="shared" ref="AK4:AK18" si="2">SUM(T4:AJ4)</f>
        <v>4760.8</v>
      </c>
      <c r="AL4" s="76">
        <f>B4</f>
        <v>0</v>
      </c>
      <c r="AM4" s="74">
        <f t="shared" ref="AM4:BB18" si="3">C4</f>
        <v>689</v>
      </c>
      <c r="AN4" s="74">
        <f t="shared" si="3"/>
        <v>14</v>
      </c>
      <c r="AO4" s="74">
        <v>461</v>
      </c>
      <c r="AP4" s="74">
        <f t="shared" si="3"/>
        <v>0</v>
      </c>
      <c r="AQ4" s="74">
        <f t="shared" si="3"/>
        <v>0</v>
      </c>
      <c r="AR4" s="74">
        <f t="shared" si="3"/>
        <v>0</v>
      </c>
      <c r="AS4" s="74">
        <f t="shared" si="3"/>
        <v>0</v>
      </c>
      <c r="AT4" s="74">
        <f t="shared" si="3"/>
        <v>0</v>
      </c>
      <c r="AU4" s="74">
        <v>426</v>
      </c>
      <c r="AV4" s="74">
        <f t="shared" si="3"/>
        <v>1152</v>
      </c>
      <c r="AW4" s="74">
        <f t="shared" si="3"/>
        <v>1718</v>
      </c>
      <c r="AX4" s="74">
        <f t="shared" si="3"/>
        <v>0</v>
      </c>
      <c r="AY4" s="74">
        <f t="shared" si="3"/>
        <v>18</v>
      </c>
      <c r="AZ4" s="74">
        <v>108.9</v>
      </c>
      <c r="BA4" s="74">
        <f t="shared" si="3"/>
        <v>72</v>
      </c>
      <c r="BB4" s="74">
        <v>218</v>
      </c>
      <c r="BC4" s="77">
        <f t="shared" ref="BC4:BC18" si="4">SUM(AL4:BB4)</f>
        <v>4876.8999999999996</v>
      </c>
    </row>
    <row r="5" spans="1:55" x14ac:dyDescent="0.25">
      <c r="A5" s="75" t="s">
        <v>133</v>
      </c>
      <c r="B5" s="76"/>
      <c r="C5" s="74">
        <v>692</v>
      </c>
      <c r="D5" s="74">
        <v>14</v>
      </c>
      <c r="E5" s="74">
        <v>972</v>
      </c>
      <c r="F5" s="74"/>
      <c r="G5" s="74"/>
      <c r="H5" s="74"/>
      <c r="I5" s="74"/>
      <c r="J5" s="74"/>
      <c r="K5" s="74">
        <v>156</v>
      </c>
      <c r="L5" s="74">
        <v>1037</v>
      </c>
      <c r="M5" s="74">
        <v>1681</v>
      </c>
      <c r="N5" s="74"/>
      <c r="O5" s="74">
        <v>18</v>
      </c>
      <c r="P5" s="74">
        <v>103.8</v>
      </c>
      <c r="Q5" s="74"/>
      <c r="R5" s="74"/>
      <c r="S5" s="79">
        <f t="shared" si="0"/>
        <v>4673.8</v>
      </c>
      <c r="T5" s="76">
        <f t="shared" ref="T5:T18" si="5">B5</f>
        <v>0</v>
      </c>
      <c r="U5" s="74">
        <f t="shared" ref="U5:U18" si="6">C5</f>
        <v>692</v>
      </c>
      <c r="V5" s="74">
        <f t="shared" ref="V5:V18" si="7">D5</f>
        <v>14</v>
      </c>
      <c r="W5" s="74">
        <v>472</v>
      </c>
      <c r="X5" s="74">
        <f t="shared" si="1"/>
        <v>0</v>
      </c>
      <c r="Y5" s="74">
        <f t="shared" si="1"/>
        <v>0</v>
      </c>
      <c r="Z5" s="74">
        <f t="shared" si="1"/>
        <v>0</v>
      </c>
      <c r="AA5" s="74">
        <f t="shared" si="1"/>
        <v>0</v>
      </c>
      <c r="AB5" s="74">
        <f t="shared" si="1"/>
        <v>0</v>
      </c>
      <c r="AC5" s="74">
        <v>163</v>
      </c>
      <c r="AD5" s="74">
        <f t="shared" si="1"/>
        <v>1037</v>
      </c>
      <c r="AE5" s="74">
        <f t="shared" si="1"/>
        <v>1681</v>
      </c>
      <c r="AF5" s="74">
        <f t="shared" si="1"/>
        <v>0</v>
      </c>
      <c r="AG5" s="74">
        <f t="shared" si="1"/>
        <v>18</v>
      </c>
      <c r="AH5" s="74">
        <v>104.8</v>
      </c>
      <c r="AI5" s="74"/>
      <c r="AJ5" s="74">
        <v>101</v>
      </c>
      <c r="AK5" s="77">
        <f t="shared" si="2"/>
        <v>4282.8</v>
      </c>
      <c r="AL5" s="76">
        <f t="shared" ref="AL5:AL19" si="8">B5</f>
        <v>0</v>
      </c>
      <c r="AM5" s="74">
        <f t="shared" si="3"/>
        <v>692</v>
      </c>
      <c r="AN5" s="74">
        <f t="shared" si="3"/>
        <v>14</v>
      </c>
      <c r="AO5" s="74">
        <v>472</v>
      </c>
      <c r="AP5" s="74">
        <f t="shared" si="3"/>
        <v>0</v>
      </c>
      <c r="AQ5" s="74">
        <f t="shared" si="3"/>
        <v>0</v>
      </c>
      <c r="AR5" s="74">
        <f t="shared" si="3"/>
        <v>0</v>
      </c>
      <c r="AS5" s="74">
        <f t="shared" si="3"/>
        <v>0</v>
      </c>
      <c r="AT5" s="74">
        <f t="shared" si="3"/>
        <v>0</v>
      </c>
      <c r="AU5" s="74">
        <f>AC5</f>
        <v>163</v>
      </c>
      <c r="AV5" s="74">
        <f t="shared" si="3"/>
        <v>1037</v>
      </c>
      <c r="AW5" s="74">
        <f t="shared" si="3"/>
        <v>1681</v>
      </c>
      <c r="AX5" s="74">
        <f t="shared" si="3"/>
        <v>0</v>
      </c>
      <c r="AY5" s="74">
        <f t="shared" si="3"/>
        <v>18</v>
      </c>
      <c r="AZ5" s="74">
        <v>108.9</v>
      </c>
      <c r="BA5" s="74">
        <f t="shared" si="3"/>
        <v>0</v>
      </c>
      <c r="BB5" s="74">
        <v>206</v>
      </c>
      <c r="BC5" s="77">
        <f t="shared" si="4"/>
        <v>4391.8999999999996</v>
      </c>
    </row>
    <row r="6" spans="1:55" x14ac:dyDescent="0.25">
      <c r="A6" s="75" t="s">
        <v>134</v>
      </c>
      <c r="B6" s="76"/>
      <c r="C6" s="74">
        <v>716</v>
      </c>
      <c r="D6" s="74">
        <v>24</v>
      </c>
      <c r="E6" s="74">
        <v>1301</v>
      </c>
      <c r="F6" s="74"/>
      <c r="G6" s="74"/>
      <c r="H6" s="74"/>
      <c r="I6" s="74"/>
      <c r="J6" s="74"/>
      <c r="K6" s="74">
        <v>286</v>
      </c>
      <c r="L6" s="74">
        <v>1168</v>
      </c>
      <c r="M6" s="74">
        <v>1968</v>
      </c>
      <c r="N6" s="74"/>
      <c r="O6" s="74">
        <v>18</v>
      </c>
      <c r="P6" s="74">
        <v>103.8</v>
      </c>
      <c r="Q6" s="74"/>
      <c r="R6" s="74"/>
      <c r="S6" s="79">
        <f t="shared" si="0"/>
        <v>5584.8</v>
      </c>
      <c r="T6" s="76">
        <f t="shared" si="5"/>
        <v>0</v>
      </c>
      <c r="U6" s="74">
        <f t="shared" si="6"/>
        <v>716</v>
      </c>
      <c r="V6" s="74">
        <f t="shared" si="7"/>
        <v>24</v>
      </c>
      <c r="W6" s="74">
        <v>801</v>
      </c>
      <c r="X6" s="74">
        <f t="shared" si="1"/>
        <v>0</v>
      </c>
      <c r="Y6" s="74">
        <f t="shared" si="1"/>
        <v>0</v>
      </c>
      <c r="Z6" s="74">
        <f t="shared" si="1"/>
        <v>0</v>
      </c>
      <c r="AA6" s="74">
        <f t="shared" si="1"/>
        <v>0</v>
      </c>
      <c r="AB6" s="74">
        <f t="shared" si="1"/>
        <v>0</v>
      </c>
      <c r="AC6" s="74">
        <v>299</v>
      </c>
      <c r="AD6" s="74">
        <f t="shared" si="1"/>
        <v>1168</v>
      </c>
      <c r="AE6" s="74">
        <f t="shared" si="1"/>
        <v>1968</v>
      </c>
      <c r="AF6" s="74">
        <f t="shared" si="1"/>
        <v>0</v>
      </c>
      <c r="AG6" s="74">
        <f t="shared" si="1"/>
        <v>18</v>
      </c>
      <c r="AH6" s="74">
        <v>104.8</v>
      </c>
      <c r="AI6" s="74"/>
      <c r="AJ6" s="74">
        <v>121</v>
      </c>
      <c r="AK6" s="77">
        <f t="shared" si="2"/>
        <v>5219.8</v>
      </c>
      <c r="AL6" s="76">
        <f t="shared" si="8"/>
        <v>0</v>
      </c>
      <c r="AM6" s="74">
        <f t="shared" si="3"/>
        <v>716</v>
      </c>
      <c r="AN6" s="74">
        <f t="shared" si="3"/>
        <v>24</v>
      </c>
      <c r="AO6" s="74">
        <v>801</v>
      </c>
      <c r="AP6" s="74">
        <f t="shared" si="3"/>
        <v>0</v>
      </c>
      <c r="AQ6" s="74">
        <f t="shared" si="3"/>
        <v>0</v>
      </c>
      <c r="AR6" s="74">
        <f t="shared" si="3"/>
        <v>0</v>
      </c>
      <c r="AS6" s="74">
        <f t="shared" si="3"/>
        <v>0</v>
      </c>
      <c r="AT6" s="74">
        <f t="shared" si="3"/>
        <v>0</v>
      </c>
      <c r="AU6" s="74">
        <f t="shared" ref="AU6:AU18" si="9">AC6</f>
        <v>299</v>
      </c>
      <c r="AV6" s="74">
        <f t="shared" si="3"/>
        <v>1168</v>
      </c>
      <c r="AW6" s="74">
        <f t="shared" si="3"/>
        <v>1968</v>
      </c>
      <c r="AX6" s="74">
        <f t="shared" si="3"/>
        <v>0</v>
      </c>
      <c r="AY6" s="74">
        <f t="shared" si="3"/>
        <v>18</v>
      </c>
      <c r="AZ6" s="74">
        <v>108.9</v>
      </c>
      <c r="BA6" s="74">
        <f t="shared" si="3"/>
        <v>0</v>
      </c>
      <c r="BB6" s="74">
        <v>248</v>
      </c>
      <c r="BC6" s="77">
        <f t="shared" si="4"/>
        <v>5350.9</v>
      </c>
    </row>
    <row r="7" spans="1:55" x14ac:dyDescent="0.25">
      <c r="A7" s="75" t="s">
        <v>135</v>
      </c>
      <c r="B7" s="76"/>
      <c r="C7" s="74">
        <v>1571</v>
      </c>
      <c r="D7" s="74">
        <v>30</v>
      </c>
      <c r="E7" s="74">
        <v>104588.1</v>
      </c>
      <c r="F7" s="74"/>
      <c r="G7" s="74"/>
      <c r="H7" s="74"/>
      <c r="I7" s="74"/>
      <c r="J7" s="74"/>
      <c r="K7" s="74">
        <v>590</v>
      </c>
      <c r="L7" s="74">
        <v>1139</v>
      </c>
      <c r="M7" s="74">
        <v>2076</v>
      </c>
      <c r="N7" s="74"/>
      <c r="O7" s="74">
        <v>18</v>
      </c>
      <c r="P7" s="74">
        <v>103.8</v>
      </c>
      <c r="Q7" s="74"/>
      <c r="R7" s="74"/>
      <c r="S7" s="79">
        <f t="shared" si="0"/>
        <v>110115.90000000001</v>
      </c>
      <c r="T7" s="76">
        <f t="shared" si="5"/>
        <v>0</v>
      </c>
      <c r="U7" s="74">
        <f t="shared" si="6"/>
        <v>1571</v>
      </c>
      <c r="V7" s="74">
        <f t="shared" si="7"/>
        <v>30</v>
      </c>
      <c r="W7" s="74">
        <v>1302</v>
      </c>
      <c r="X7" s="74">
        <f t="shared" si="1"/>
        <v>0</v>
      </c>
      <c r="Y7" s="74">
        <f t="shared" si="1"/>
        <v>0</v>
      </c>
      <c r="Z7" s="74">
        <f t="shared" si="1"/>
        <v>0</v>
      </c>
      <c r="AA7" s="74">
        <f t="shared" si="1"/>
        <v>0</v>
      </c>
      <c r="AB7" s="74">
        <f t="shared" si="1"/>
        <v>0</v>
      </c>
      <c r="AC7" s="74">
        <v>618</v>
      </c>
      <c r="AD7" s="74">
        <f t="shared" si="1"/>
        <v>1139</v>
      </c>
      <c r="AE7" s="74">
        <f t="shared" si="1"/>
        <v>2076</v>
      </c>
      <c r="AF7" s="74">
        <f t="shared" si="1"/>
        <v>0</v>
      </c>
      <c r="AG7" s="74">
        <f t="shared" si="1"/>
        <v>18</v>
      </c>
      <c r="AH7" s="74">
        <v>104.8</v>
      </c>
      <c r="AI7" s="74"/>
      <c r="AJ7" s="74">
        <v>158</v>
      </c>
      <c r="AK7" s="77">
        <f t="shared" si="2"/>
        <v>7016.8</v>
      </c>
      <c r="AL7" s="76">
        <f t="shared" si="8"/>
        <v>0</v>
      </c>
      <c r="AM7" s="74">
        <f t="shared" si="3"/>
        <v>1571</v>
      </c>
      <c r="AN7" s="74">
        <f t="shared" si="3"/>
        <v>30</v>
      </c>
      <c r="AO7" s="74">
        <v>1302</v>
      </c>
      <c r="AP7" s="74">
        <f t="shared" si="3"/>
        <v>0</v>
      </c>
      <c r="AQ7" s="74">
        <f t="shared" si="3"/>
        <v>0</v>
      </c>
      <c r="AR7" s="74">
        <f t="shared" si="3"/>
        <v>0</v>
      </c>
      <c r="AS7" s="74">
        <f t="shared" si="3"/>
        <v>0</v>
      </c>
      <c r="AT7" s="74">
        <f t="shared" si="3"/>
        <v>0</v>
      </c>
      <c r="AU7" s="74">
        <f t="shared" si="9"/>
        <v>618</v>
      </c>
      <c r="AV7" s="74">
        <f t="shared" si="3"/>
        <v>1139</v>
      </c>
      <c r="AW7" s="74">
        <f t="shared" si="3"/>
        <v>2076</v>
      </c>
      <c r="AX7" s="74">
        <f t="shared" si="3"/>
        <v>0</v>
      </c>
      <c r="AY7" s="74">
        <f t="shared" si="3"/>
        <v>18</v>
      </c>
      <c r="AZ7" s="74">
        <v>108.9</v>
      </c>
      <c r="BA7" s="74">
        <f t="shared" si="3"/>
        <v>0</v>
      </c>
      <c r="BB7" s="74">
        <v>323</v>
      </c>
      <c r="BC7" s="77">
        <f t="shared" si="4"/>
        <v>7185.9</v>
      </c>
    </row>
    <row r="8" spans="1:55" x14ac:dyDescent="0.25">
      <c r="A8" s="75" t="s">
        <v>136</v>
      </c>
      <c r="B8" s="76"/>
      <c r="C8" s="74">
        <v>739</v>
      </c>
      <c r="D8" s="74">
        <v>29</v>
      </c>
      <c r="E8" s="74">
        <v>1467</v>
      </c>
      <c r="F8" s="74"/>
      <c r="G8" s="74"/>
      <c r="H8" s="74"/>
      <c r="I8" s="74"/>
      <c r="J8" s="74"/>
      <c r="K8" s="74">
        <v>220</v>
      </c>
      <c r="L8" s="74">
        <v>1198</v>
      </c>
      <c r="M8" s="74">
        <v>2258</v>
      </c>
      <c r="N8" s="74"/>
      <c r="O8" s="74">
        <v>18</v>
      </c>
      <c r="P8" s="74">
        <v>103.8</v>
      </c>
      <c r="Q8" s="74"/>
      <c r="R8" s="74"/>
      <c r="S8" s="79">
        <f t="shared" si="0"/>
        <v>6032.8</v>
      </c>
      <c r="T8" s="76">
        <f t="shared" si="5"/>
        <v>0</v>
      </c>
      <c r="U8" s="74">
        <f t="shared" si="6"/>
        <v>739</v>
      </c>
      <c r="V8" s="74">
        <f t="shared" si="7"/>
        <v>29</v>
      </c>
      <c r="W8" s="74">
        <v>967</v>
      </c>
      <c r="X8" s="74">
        <f t="shared" si="1"/>
        <v>0</v>
      </c>
      <c r="Y8" s="74">
        <f t="shared" si="1"/>
        <v>0</v>
      </c>
      <c r="Z8" s="74">
        <f t="shared" si="1"/>
        <v>0</v>
      </c>
      <c r="AA8" s="74">
        <f t="shared" si="1"/>
        <v>0</v>
      </c>
      <c r="AB8" s="74">
        <f t="shared" si="1"/>
        <v>0</v>
      </c>
      <c r="AC8" s="74">
        <v>231</v>
      </c>
      <c r="AD8" s="74">
        <f t="shared" si="1"/>
        <v>1198</v>
      </c>
      <c r="AE8" s="74">
        <f t="shared" si="1"/>
        <v>2258</v>
      </c>
      <c r="AF8" s="74">
        <f t="shared" si="1"/>
        <v>0</v>
      </c>
      <c r="AG8" s="74">
        <f t="shared" si="1"/>
        <v>18</v>
      </c>
      <c r="AH8" s="74">
        <v>104.8</v>
      </c>
      <c r="AI8" s="74"/>
      <c r="AJ8" s="74">
        <v>134</v>
      </c>
      <c r="AK8" s="77">
        <f t="shared" si="2"/>
        <v>5678.8</v>
      </c>
      <c r="AL8" s="76">
        <f t="shared" si="8"/>
        <v>0</v>
      </c>
      <c r="AM8" s="74">
        <f t="shared" si="3"/>
        <v>739</v>
      </c>
      <c r="AN8" s="74">
        <f t="shared" si="3"/>
        <v>29</v>
      </c>
      <c r="AO8" s="74">
        <f>W8</f>
        <v>967</v>
      </c>
      <c r="AP8" s="74">
        <f t="shared" si="3"/>
        <v>0</v>
      </c>
      <c r="AQ8" s="74">
        <f t="shared" si="3"/>
        <v>0</v>
      </c>
      <c r="AR8" s="74">
        <f t="shared" si="3"/>
        <v>0</v>
      </c>
      <c r="AS8" s="74">
        <f t="shared" si="3"/>
        <v>0</v>
      </c>
      <c r="AT8" s="74">
        <f t="shared" si="3"/>
        <v>0</v>
      </c>
      <c r="AU8" s="74">
        <f t="shared" si="9"/>
        <v>231</v>
      </c>
      <c r="AV8" s="74">
        <f t="shared" si="3"/>
        <v>1198</v>
      </c>
      <c r="AW8" s="74">
        <f t="shared" si="3"/>
        <v>2258</v>
      </c>
      <c r="AX8" s="74">
        <f t="shared" si="3"/>
        <v>0</v>
      </c>
      <c r="AY8" s="74">
        <f t="shared" si="3"/>
        <v>18</v>
      </c>
      <c r="AZ8" s="74">
        <v>108.9</v>
      </c>
      <c r="BA8" s="74">
        <f t="shared" si="3"/>
        <v>0</v>
      </c>
      <c r="BB8" s="74">
        <v>275</v>
      </c>
      <c r="BC8" s="77">
        <f t="shared" si="4"/>
        <v>5823.9</v>
      </c>
    </row>
    <row r="9" spans="1:55" x14ac:dyDescent="0.25">
      <c r="A9" s="75" t="s">
        <v>137</v>
      </c>
      <c r="B9" s="76"/>
      <c r="C9" s="74">
        <v>2056</v>
      </c>
      <c r="D9" s="74">
        <v>94</v>
      </c>
      <c r="E9" s="74">
        <v>3691</v>
      </c>
      <c r="F9" s="74">
        <v>93</v>
      </c>
      <c r="G9" s="74"/>
      <c r="H9" s="74"/>
      <c r="I9" s="74"/>
      <c r="J9" s="74"/>
      <c r="K9" s="74">
        <v>988</v>
      </c>
      <c r="L9" s="74">
        <v>1900</v>
      </c>
      <c r="M9" s="74">
        <v>3532</v>
      </c>
      <c r="N9" s="74"/>
      <c r="O9" s="74">
        <v>18</v>
      </c>
      <c r="P9" s="74">
        <v>259.2</v>
      </c>
      <c r="Q9" s="74"/>
      <c r="R9" s="74"/>
      <c r="S9" s="79">
        <f t="shared" si="0"/>
        <v>12631.2</v>
      </c>
      <c r="T9" s="76">
        <f t="shared" si="5"/>
        <v>0</v>
      </c>
      <c r="U9" s="74">
        <f t="shared" si="6"/>
        <v>2056</v>
      </c>
      <c r="V9" s="74">
        <f t="shared" si="7"/>
        <v>94</v>
      </c>
      <c r="W9" s="74">
        <v>3091</v>
      </c>
      <c r="X9" s="74">
        <f t="shared" si="1"/>
        <v>93</v>
      </c>
      <c r="Y9" s="74">
        <f t="shared" si="1"/>
        <v>0</v>
      </c>
      <c r="Z9" s="74">
        <f t="shared" si="1"/>
        <v>0</v>
      </c>
      <c r="AA9" s="74">
        <f t="shared" si="1"/>
        <v>0</v>
      </c>
      <c r="AB9" s="74">
        <f t="shared" si="1"/>
        <v>0</v>
      </c>
      <c r="AC9" s="74">
        <v>1034</v>
      </c>
      <c r="AD9" s="74">
        <f t="shared" si="1"/>
        <v>1900</v>
      </c>
      <c r="AE9" s="74">
        <f t="shared" si="1"/>
        <v>3532</v>
      </c>
      <c r="AF9" s="74">
        <f t="shared" si="1"/>
        <v>0</v>
      </c>
      <c r="AG9" s="74">
        <f t="shared" si="1"/>
        <v>18</v>
      </c>
      <c r="AH9" s="74">
        <v>262.10000000000002</v>
      </c>
      <c r="AI9" s="74"/>
      <c r="AJ9" s="74">
        <v>277</v>
      </c>
      <c r="AK9" s="77">
        <f t="shared" si="2"/>
        <v>12357.1</v>
      </c>
      <c r="AL9" s="76">
        <f t="shared" si="8"/>
        <v>0</v>
      </c>
      <c r="AM9" s="74">
        <f t="shared" si="3"/>
        <v>2056</v>
      </c>
      <c r="AN9" s="74">
        <f t="shared" si="3"/>
        <v>94</v>
      </c>
      <c r="AO9" s="74">
        <f>W9</f>
        <v>3091</v>
      </c>
      <c r="AP9" s="74">
        <f t="shared" si="3"/>
        <v>93</v>
      </c>
      <c r="AQ9" s="74">
        <f t="shared" si="3"/>
        <v>0</v>
      </c>
      <c r="AR9" s="74">
        <f t="shared" si="3"/>
        <v>0</v>
      </c>
      <c r="AS9" s="74">
        <f t="shared" si="3"/>
        <v>0</v>
      </c>
      <c r="AT9" s="74">
        <f t="shared" si="3"/>
        <v>0</v>
      </c>
      <c r="AU9" s="74">
        <f t="shared" si="9"/>
        <v>1034</v>
      </c>
      <c r="AV9" s="74">
        <f t="shared" si="3"/>
        <v>1900</v>
      </c>
      <c r="AW9" s="74">
        <f t="shared" si="3"/>
        <v>3532</v>
      </c>
      <c r="AX9" s="74">
        <f t="shared" si="3"/>
        <v>0</v>
      </c>
      <c r="AY9" s="74">
        <f t="shared" si="3"/>
        <v>18</v>
      </c>
      <c r="AZ9" s="74">
        <v>272.5</v>
      </c>
      <c r="BA9" s="74">
        <f t="shared" si="3"/>
        <v>0</v>
      </c>
      <c r="BB9" s="74">
        <v>568</v>
      </c>
      <c r="BC9" s="77">
        <f t="shared" si="4"/>
        <v>12658.5</v>
      </c>
    </row>
    <row r="10" spans="1:55" x14ac:dyDescent="0.25">
      <c r="A10" s="75" t="s">
        <v>138</v>
      </c>
      <c r="B10" s="76"/>
      <c r="C10" s="74">
        <v>689</v>
      </c>
      <c r="D10" s="74">
        <v>12</v>
      </c>
      <c r="E10" s="74">
        <v>878</v>
      </c>
      <c r="F10" s="74"/>
      <c r="G10" s="74"/>
      <c r="H10" s="74"/>
      <c r="I10" s="74"/>
      <c r="J10" s="74"/>
      <c r="K10" s="74">
        <v>149</v>
      </c>
      <c r="L10" s="74">
        <v>1552</v>
      </c>
      <c r="M10" s="74">
        <v>1557</v>
      </c>
      <c r="N10" s="74"/>
      <c r="O10" s="74">
        <v>18</v>
      </c>
      <c r="P10" s="74">
        <v>103.8</v>
      </c>
      <c r="Q10" s="74">
        <v>100</v>
      </c>
      <c r="R10" s="74"/>
      <c r="S10" s="79">
        <f t="shared" si="0"/>
        <v>5058.8</v>
      </c>
      <c r="T10" s="76">
        <f t="shared" si="5"/>
        <v>0</v>
      </c>
      <c r="U10" s="74">
        <f t="shared" si="6"/>
        <v>689</v>
      </c>
      <c r="V10" s="74">
        <f t="shared" si="7"/>
        <v>12</v>
      </c>
      <c r="W10" s="74">
        <v>378</v>
      </c>
      <c r="X10" s="74">
        <f t="shared" si="1"/>
        <v>0</v>
      </c>
      <c r="Y10" s="74">
        <f t="shared" si="1"/>
        <v>0</v>
      </c>
      <c r="Z10" s="74">
        <f t="shared" si="1"/>
        <v>0</v>
      </c>
      <c r="AA10" s="74">
        <f t="shared" si="1"/>
        <v>0</v>
      </c>
      <c r="AB10" s="74">
        <f t="shared" si="1"/>
        <v>0</v>
      </c>
      <c r="AC10" s="74">
        <v>156</v>
      </c>
      <c r="AD10" s="74">
        <f t="shared" si="1"/>
        <v>1552</v>
      </c>
      <c r="AE10" s="74">
        <f t="shared" si="1"/>
        <v>1557</v>
      </c>
      <c r="AF10" s="74">
        <f t="shared" si="1"/>
        <v>0</v>
      </c>
      <c r="AG10" s="74">
        <f t="shared" si="1"/>
        <v>18</v>
      </c>
      <c r="AH10" s="74">
        <v>104.8</v>
      </c>
      <c r="AI10" s="74">
        <v>100</v>
      </c>
      <c r="AJ10" s="74">
        <v>111</v>
      </c>
      <c r="AK10" s="77">
        <f t="shared" si="2"/>
        <v>4677.8</v>
      </c>
      <c r="AL10" s="76">
        <f t="shared" si="8"/>
        <v>0</v>
      </c>
      <c r="AM10" s="74">
        <f t="shared" si="3"/>
        <v>689</v>
      </c>
      <c r="AN10" s="74">
        <f t="shared" si="3"/>
        <v>12</v>
      </c>
      <c r="AO10" s="74">
        <f>W10</f>
        <v>378</v>
      </c>
      <c r="AP10" s="74">
        <f t="shared" si="3"/>
        <v>0</v>
      </c>
      <c r="AQ10" s="74">
        <f t="shared" si="3"/>
        <v>0</v>
      </c>
      <c r="AR10" s="74">
        <f t="shared" si="3"/>
        <v>0</v>
      </c>
      <c r="AS10" s="74">
        <f t="shared" si="3"/>
        <v>0</v>
      </c>
      <c r="AT10" s="74">
        <f t="shared" si="3"/>
        <v>0</v>
      </c>
      <c r="AU10" s="74">
        <f t="shared" si="9"/>
        <v>156</v>
      </c>
      <c r="AV10" s="74">
        <f t="shared" si="3"/>
        <v>1552</v>
      </c>
      <c r="AW10" s="74">
        <f t="shared" si="3"/>
        <v>1557</v>
      </c>
      <c r="AX10" s="74">
        <f t="shared" si="3"/>
        <v>0</v>
      </c>
      <c r="AY10" s="74">
        <f t="shared" si="3"/>
        <v>18</v>
      </c>
      <c r="AZ10" s="74">
        <v>108.9</v>
      </c>
      <c r="BA10" s="74">
        <f>Q10</f>
        <v>100</v>
      </c>
      <c r="BB10" s="74">
        <v>227</v>
      </c>
      <c r="BC10" s="77">
        <f t="shared" si="4"/>
        <v>4797.8999999999996</v>
      </c>
    </row>
    <row r="11" spans="1:55" x14ac:dyDescent="0.25">
      <c r="A11" s="75" t="s">
        <v>139</v>
      </c>
      <c r="B11" s="76"/>
      <c r="C11" s="74">
        <v>745</v>
      </c>
      <c r="D11" s="74">
        <v>32</v>
      </c>
      <c r="E11" s="74">
        <v>1567</v>
      </c>
      <c r="F11" s="74"/>
      <c r="G11" s="74"/>
      <c r="H11" s="74"/>
      <c r="I11" s="74"/>
      <c r="J11" s="74"/>
      <c r="K11" s="74">
        <v>293</v>
      </c>
      <c r="L11" s="74">
        <v>1214</v>
      </c>
      <c r="M11" s="74">
        <v>2211</v>
      </c>
      <c r="N11" s="74"/>
      <c r="O11" s="74">
        <v>18</v>
      </c>
      <c r="P11" s="74">
        <v>103.8</v>
      </c>
      <c r="Q11" s="74"/>
      <c r="R11" s="74"/>
      <c r="S11" s="79">
        <f t="shared" si="0"/>
        <v>6183.8</v>
      </c>
      <c r="T11" s="76">
        <f t="shared" si="5"/>
        <v>0</v>
      </c>
      <c r="U11" s="74">
        <f t="shared" si="6"/>
        <v>745</v>
      </c>
      <c r="V11" s="74">
        <f t="shared" si="7"/>
        <v>32</v>
      </c>
      <c r="W11" s="74">
        <v>1067</v>
      </c>
      <c r="X11" s="74">
        <f t="shared" si="1"/>
        <v>0</v>
      </c>
      <c r="Y11" s="74">
        <f t="shared" si="1"/>
        <v>0</v>
      </c>
      <c r="Z11" s="74">
        <f t="shared" si="1"/>
        <v>0</v>
      </c>
      <c r="AA11" s="74">
        <f t="shared" si="1"/>
        <v>0</v>
      </c>
      <c r="AB11" s="74">
        <f t="shared" si="1"/>
        <v>0</v>
      </c>
      <c r="AC11" s="74">
        <v>306</v>
      </c>
      <c r="AD11" s="74">
        <f t="shared" si="1"/>
        <v>1214</v>
      </c>
      <c r="AE11" s="74">
        <f t="shared" si="1"/>
        <v>2211</v>
      </c>
      <c r="AF11" s="74">
        <f t="shared" si="1"/>
        <v>0</v>
      </c>
      <c r="AG11" s="74">
        <f t="shared" si="1"/>
        <v>18</v>
      </c>
      <c r="AH11" s="74">
        <v>104.8</v>
      </c>
      <c r="AI11" s="74"/>
      <c r="AJ11" s="74">
        <v>136</v>
      </c>
      <c r="AK11" s="77">
        <f t="shared" si="2"/>
        <v>5833.8</v>
      </c>
      <c r="AL11" s="76">
        <f t="shared" si="8"/>
        <v>0</v>
      </c>
      <c r="AM11" s="74">
        <f t="shared" si="3"/>
        <v>745</v>
      </c>
      <c r="AN11" s="74">
        <f t="shared" si="3"/>
        <v>32</v>
      </c>
      <c r="AO11" s="74">
        <f>W11</f>
        <v>1067</v>
      </c>
      <c r="AP11" s="74">
        <f t="shared" si="3"/>
        <v>0</v>
      </c>
      <c r="AQ11" s="74">
        <f t="shared" si="3"/>
        <v>0</v>
      </c>
      <c r="AR11" s="74">
        <f t="shared" si="3"/>
        <v>0</v>
      </c>
      <c r="AS11" s="74">
        <f t="shared" si="3"/>
        <v>0</v>
      </c>
      <c r="AT11" s="74">
        <f t="shared" si="3"/>
        <v>0</v>
      </c>
      <c r="AU11" s="74">
        <f t="shared" si="9"/>
        <v>306</v>
      </c>
      <c r="AV11" s="74">
        <f t="shared" si="3"/>
        <v>1214</v>
      </c>
      <c r="AW11" s="74">
        <f t="shared" si="3"/>
        <v>2211</v>
      </c>
      <c r="AX11" s="74">
        <f t="shared" si="3"/>
        <v>0</v>
      </c>
      <c r="AY11" s="74">
        <f t="shared" si="3"/>
        <v>18</v>
      </c>
      <c r="AZ11" s="74">
        <v>108.9</v>
      </c>
      <c r="BA11" s="74">
        <f t="shared" si="3"/>
        <v>0</v>
      </c>
      <c r="BB11" s="74">
        <v>279</v>
      </c>
      <c r="BC11" s="77">
        <f t="shared" si="4"/>
        <v>5980.9</v>
      </c>
    </row>
    <row r="12" spans="1:55" x14ac:dyDescent="0.25">
      <c r="A12" s="75" t="s">
        <v>140</v>
      </c>
      <c r="B12" s="76"/>
      <c r="C12" s="74">
        <v>769</v>
      </c>
      <c r="D12" s="74">
        <v>51</v>
      </c>
      <c r="E12" s="74">
        <v>2198</v>
      </c>
      <c r="F12" s="74"/>
      <c r="G12" s="74"/>
      <c r="H12" s="74"/>
      <c r="I12" s="74"/>
      <c r="J12" s="74"/>
      <c r="K12" s="74">
        <v>567</v>
      </c>
      <c r="L12" s="74">
        <v>1171</v>
      </c>
      <c r="M12" s="74">
        <v>2459</v>
      </c>
      <c r="N12" s="74"/>
      <c r="O12" s="74">
        <v>18</v>
      </c>
      <c r="P12" s="74">
        <v>259.2</v>
      </c>
      <c r="Q12" s="74">
        <v>39</v>
      </c>
      <c r="R12" s="74"/>
      <c r="S12" s="79">
        <f t="shared" si="0"/>
        <v>7531.2</v>
      </c>
      <c r="T12" s="76">
        <f t="shared" si="5"/>
        <v>0</v>
      </c>
      <c r="U12" s="74">
        <f t="shared" si="6"/>
        <v>769</v>
      </c>
      <c r="V12" s="74">
        <f t="shared" si="7"/>
        <v>51</v>
      </c>
      <c r="W12" s="74">
        <v>1698</v>
      </c>
      <c r="X12" s="74">
        <f t="shared" si="1"/>
        <v>0</v>
      </c>
      <c r="Y12" s="74">
        <f t="shared" si="1"/>
        <v>0</v>
      </c>
      <c r="Z12" s="74">
        <f t="shared" si="1"/>
        <v>0</v>
      </c>
      <c r="AA12" s="74">
        <f t="shared" si="1"/>
        <v>0</v>
      </c>
      <c r="AB12" s="74">
        <f t="shared" si="1"/>
        <v>0</v>
      </c>
      <c r="AC12" s="74">
        <v>594</v>
      </c>
      <c r="AD12" s="74">
        <f t="shared" si="1"/>
        <v>1171</v>
      </c>
      <c r="AE12" s="74">
        <f t="shared" si="1"/>
        <v>2459</v>
      </c>
      <c r="AF12" s="74">
        <f t="shared" si="1"/>
        <v>0</v>
      </c>
      <c r="AG12" s="74">
        <f t="shared" si="1"/>
        <v>18</v>
      </c>
      <c r="AH12" s="74">
        <v>262.10000000000002</v>
      </c>
      <c r="AI12" s="74">
        <v>39</v>
      </c>
      <c r="AJ12" s="74">
        <v>160</v>
      </c>
      <c r="AK12" s="77">
        <f t="shared" si="2"/>
        <v>7221.1</v>
      </c>
      <c r="AL12" s="76">
        <f t="shared" si="8"/>
        <v>0</v>
      </c>
      <c r="AM12" s="74">
        <f t="shared" si="3"/>
        <v>769</v>
      </c>
      <c r="AN12" s="74">
        <f t="shared" si="3"/>
        <v>51</v>
      </c>
      <c r="AO12" s="74">
        <f>W12</f>
        <v>1698</v>
      </c>
      <c r="AP12" s="74">
        <f t="shared" si="3"/>
        <v>0</v>
      </c>
      <c r="AQ12" s="74">
        <f t="shared" si="3"/>
        <v>0</v>
      </c>
      <c r="AR12" s="74">
        <f t="shared" si="3"/>
        <v>0</v>
      </c>
      <c r="AS12" s="74">
        <f t="shared" si="3"/>
        <v>0</v>
      </c>
      <c r="AT12" s="74">
        <f t="shared" si="3"/>
        <v>0</v>
      </c>
      <c r="AU12" s="74">
        <f t="shared" si="9"/>
        <v>594</v>
      </c>
      <c r="AV12" s="74">
        <f t="shared" si="3"/>
        <v>1171</v>
      </c>
      <c r="AW12" s="74">
        <f t="shared" si="3"/>
        <v>2459</v>
      </c>
      <c r="AX12" s="74">
        <f t="shared" si="3"/>
        <v>0</v>
      </c>
      <c r="AY12" s="74">
        <f t="shared" si="3"/>
        <v>18</v>
      </c>
      <c r="AZ12" s="74">
        <v>272.5</v>
      </c>
      <c r="BA12" s="74">
        <f t="shared" si="3"/>
        <v>39</v>
      </c>
      <c r="BB12" s="74">
        <v>327</v>
      </c>
      <c r="BC12" s="77">
        <f t="shared" si="4"/>
        <v>7398.5</v>
      </c>
    </row>
    <row r="13" spans="1:55" x14ac:dyDescent="0.25">
      <c r="A13" s="75" t="s">
        <v>141</v>
      </c>
      <c r="B13" s="76"/>
      <c r="C13" s="74">
        <v>962</v>
      </c>
      <c r="D13" s="74">
        <v>28</v>
      </c>
      <c r="E13" s="74">
        <v>1410</v>
      </c>
      <c r="F13" s="74"/>
      <c r="G13" s="74"/>
      <c r="H13" s="74"/>
      <c r="I13" s="74"/>
      <c r="J13" s="74"/>
      <c r="K13" s="74">
        <v>195</v>
      </c>
      <c r="L13" s="74">
        <v>998</v>
      </c>
      <c r="M13" s="74">
        <v>1973</v>
      </c>
      <c r="N13" s="74"/>
      <c r="O13" s="74">
        <v>18</v>
      </c>
      <c r="P13" s="74">
        <v>103.8</v>
      </c>
      <c r="Q13" s="74"/>
      <c r="R13" s="74"/>
      <c r="S13" s="79">
        <f t="shared" si="0"/>
        <v>5687.8</v>
      </c>
      <c r="T13" s="76">
        <f t="shared" si="5"/>
        <v>0</v>
      </c>
      <c r="U13" s="74">
        <f t="shared" si="6"/>
        <v>962</v>
      </c>
      <c r="V13" s="74">
        <f t="shared" si="7"/>
        <v>28</v>
      </c>
      <c r="W13" s="74">
        <v>910</v>
      </c>
      <c r="X13" s="74">
        <f t="shared" si="1"/>
        <v>0</v>
      </c>
      <c r="Y13" s="74">
        <f t="shared" si="1"/>
        <v>0</v>
      </c>
      <c r="Z13" s="74">
        <f t="shared" si="1"/>
        <v>0</v>
      </c>
      <c r="AA13" s="74">
        <f t="shared" si="1"/>
        <v>0</v>
      </c>
      <c r="AB13" s="74">
        <f t="shared" si="1"/>
        <v>0</v>
      </c>
      <c r="AC13" s="74">
        <v>204</v>
      </c>
      <c r="AD13" s="74">
        <f t="shared" si="1"/>
        <v>998</v>
      </c>
      <c r="AE13" s="74">
        <f t="shared" si="1"/>
        <v>1973</v>
      </c>
      <c r="AF13" s="74">
        <f t="shared" si="1"/>
        <v>0</v>
      </c>
      <c r="AG13" s="74">
        <f t="shared" si="1"/>
        <v>18</v>
      </c>
      <c r="AH13" s="74">
        <v>104.8</v>
      </c>
      <c r="AI13" s="74"/>
      <c r="AJ13" s="74">
        <v>126</v>
      </c>
      <c r="AK13" s="77">
        <f t="shared" si="2"/>
        <v>5323.8</v>
      </c>
      <c r="AL13" s="76">
        <f t="shared" si="8"/>
        <v>0</v>
      </c>
      <c r="AM13" s="74">
        <f t="shared" si="3"/>
        <v>962</v>
      </c>
      <c r="AN13" s="74">
        <f t="shared" si="3"/>
        <v>28</v>
      </c>
      <c r="AO13" s="74">
        <f t="shared" ref="AO13:AO18" si="10">W13</f>
        <v>910</v>
      </c>
      <c r="AP13" s="74">
        <f t="shared" si="3"/>
        <v>0</v>
      </c>
      <c r="AQ13" s="74">
        <f t="shared" si="3"/>
        <v>0</v>
      </c>
      <c r="AR13" s="74">
        <f t="shared" si="3"/>
        <v>0</v>
      </c>
      <c r="AS13" s="74">
        <f t="shared" si="3"/>
        <v>0</v>
      </c>
      <c r="AT13" s="74">
        <f t="shared" si="3"/>
        <v>0</v>
      </c>
      <c r="AU13" s="74">
        <f t="shared" si="9"/>
        <v>204</v>
      </c>
      <c r="AV13" s="74">
        <f t="shared" si="3"/>
        <v>998</v>
      </c>
      <c r="AW13" s="74">
        <f t="shared" si="3"/>
        <v>1973</v>
      </c>
      <c r="AX13" s="74">
        <f t="shared" si="3"/>
        <v>0</v>
      </c>
      <c r="AY13" s="74">
        <f t="shared" si="3"/>
        <v>18</v>
      </c>
      <c r="AZ13" s="74">
        <v>108.9</v>
      </c>
      <c r="BA13" s="74">
        <f t="shared" si="3"/>
        <v>0</v>
      </c>
      <c r="BB13" s="74">
        <v>258</v>
      </c>
      <c r="BC13" s="77">
        <f t="shared" si="4"/>
        <v>5459.9</v>
      </c>
    </row>
    <row r="14" spans="1:55" x14ac:dyDescent="0.25">
      <c r="A14" s="93" t="s">
        <v>142</v>
      </c>
      <c r="B14" s="76"/>
      <c r="C14" s="74">
        <v>1631</v>
      </c>
      <c r="D14" s="74">
        <v>25</v>
      </c>
      <c r="E14" s="74">
        <v>2151</v>
      </c>
      <c r="F14" s="74"/>
      <c r="G14" s="74"/>
      <c r="H14" s="74"/>
      <c r="I14" s="74"/>
      <c r="J14" s="74"/>
      <c r="K14" s="74">
        <v>384</v>
      </c>
      <c r="L14" s="74">
        <v>1732</v>
      </c>
      <c r="M14" s="74">
        <v>2225</v>
      </c>
      <c r="N14" s="74"/>
      <c r="O14" s="74">
        <v>18</v>
      </c>
      <c r="P14" s="74">
        <v>103.8</v>
      </c>
      <c r="Q14" s="74"/>
      <c r="R14" s="74"/>
      <c r="S14" s="79">
        <f t="shared" si="0"/>
        <v>8269.7999999999993</v>
      </c>
      <c r="T14" s="76">
        <f t="shared" si="5"/>
        <v>0</v>
      </c>
      <c r="U14" s="74">
        <f t="shared" si="6"/>
        <v>1631</v>
      </c>
      <c r="V14" s="74">
        <f t="shared" si="7"/>
        <v>25</v>
      </c>
      <c r="W14" s="74">
        <v>1651</v>
      </c>
      <c r="X14" s="74">
        <f t="shared" si="1"/>
        <v>0</v>
      </c>
      <c r="Y14" s="74">
        <f t="shared" si="1"/>
        <v>0</v>
      </c>
      <c r="Z14" s="74">
        <f t="shared" si="1"/>
        <v>0</v>
      </c>
      <c r="AA14" s="74">
        <f t="shared" si="1"/>
        <v>0</v>
      </c>
      <c r="AB14" s="74">
        <f t="shared" si="1"/>
        <v>0</v>
      </c>
      <c r="AC14" s="74">
        <v>402</v>
      </c>
      <c r="AD14" s="74">
        <f t="shared" si="1"/>
        <v>1732</v>
      </c>
      <c r="AE14" s="74">
        <f t="shared" si="1"/>
        <v>2225</v>
      </c>
      <c r="AF14" s="74">
        <f t="shared" si="1"/>
        <v>0</v>
      </c>
      <c r="AG14" s="74">
        <f t="shared" si="1"/>
        <v>18</v>
      </c>
      <c r="AH14" s="74">
        <v>104.8</v>
      </c>
      <c r="AI14" s="74"/>
      <c r="AJ14" s="74">
        <v>187</v>
      </c>
      <c r="AK14" s="77">
        <f t="shared" si="2"/>
        <v>7975.8</v>
      </c>
      <c r="AL14" s="76">
        <f t="shared" si="8"/>
        <v>0</v>
      </c>
      <c r="AM14" s="74">
        <f t="shared" si="3"/>
        <v>1631</v>
      </c>
      <c r="AN14" s="74">
        <f t="shared" si="3"/>
        <v>25</v>
      </c>
      <c r="AO14" s="74">
        <f t="shared" si="10"/>
        <v>1651</v>
      </c>
      <c r="AP14" s="74">
        <f t="shared" si="3"/>
        <v>0</v>
      </c>
      <c r="AQ14" s="74">
        <f t="shared" si="3"/>
        <v>0</v>
      </c>
      <c r="AR14" s="74">
        <f t="shared" si="3"/>
        <v>0</v>
      </c>
      <c r="AS14" s="74">
        <f t="shared" si="3"/>
        <v>0</v>
      </c>
      <c r="AT14" s="74">
        <f t="shared" si="3"/>
        <v>0</v>
      </c>
      <c r="AU14" s="74">
        <f t="shared" si="9"/>
        <v>402</v>
      </c>
      <c r="AV14" s="74">
        <f t="shared" si="3"/>
        <v>1732</v>
      </c>
      <c r="AW14" s="74">
        <f t="shared" si="3"/>
        <v>2225</v>
      </c>
      <c r="AX14" s="74">
        <f t="shared" si="3"/>
        <v>0</v>
      </c>
      <c r="AY14" s="74">
        <f t="shared" si="3"/>
        <v>18</v>
      </c>
      <c r="AZ14" s="74">
        <v>108.9</v>
      </c>
      <c r="BA14" s="74">
        <f t="shared" si="3"/>
        <v>0</v>
      </c>
      <c r="BB14" s="74">
        <v>384</v>
      </c>
      <c r="BC14" s="77">
        <f t="shared" si="4"/>
        <v>8176.9</v>
      </c>
    </row>
    <row r="15" spans="1:55" x14ac:dyDescent="0.25">
      <c r="A15" s="93" t="s">
        <v>143</v>
      </c>
      <c r="B15" s="76"/>
      <c r="C15" s="74">
        <v>927</v>
      </c>
      <c r="D15" s="74">
        <v>31</v>
      </c>
      <c r="E15" s="74">
        <v>1516</v>
      </c>
      <c r="F15" s="74"/>
      <c r="G15" s="74"/>
      <c r="H15" s="74"/>
      <c r="I15" s="74"/>
      <c r="J15" s="74"/>
      <c r="K15" s="74">
        <v>314</v>
      </c>
      <c r="L15" s="74">
        <v>1281</v>
      </c>
      <c r="M15" s="74">
        <v>2222</v>
      </c>
      <c r="N15" s="74"/>
      <c r="O15" s="74">
        <v>18</v>
      </c>
      <c r="P15" s="74">
        <v>259.10000000000002</v>
      </c>
      <c r="Q15" s="74"/>
      <c r="R15" s="74"/>
      <c r="S15" s="79">
        <f t="shared" si="0"/>
        <v>6568.1</v>
      </c>
      <c r="T15" s="76">
        <f t="shared" si="5"/>
        <v>0</v>
      </c>
      <c r="U15" s="74">
        <f t="shared" si="6"/>
        <v>927</v>
      </c>
      <c r="V15" s="74">
        <f t="shared" si="7"/>
        <v>31</v>
      </c>
      <c r="W15" s="74">
        <v>1016</v>
      </c>
      <c r="X15" s="74">
        <f t="shared" si="1"/>
        <v>0</v>
      </c>
      <c r="Y15" s="74">
        <f t="shared" si="1"/>
        <v>0</v>
      </c>
      <c r="Z15" s="74">
        <f t="shared" si="1"/>
        <v>0</v>
      </c>
      <c r="AA15" s="74">
        <f t="shared" si="1"/>
        <v>0</v>
      </c>
      <c r="AB15" s="74">
        <f t="shared" si="1"/>
        <v>0</v>
      </c>
      <c r="AC15" s="74">
        <v>329</v>
      </c>
      <c r="AD15" s="74">
        <f t="shared" si="1"/>
        <v>1281</v>
      </c>
      <c r="AE15" s="74">
        <f t="shared" si="1"/>
        <v>2222</v>
      </c>
      <c r="AF15" s="74">
        <f t="shared" si="1"/>
        <v>0</v>
      </c>
      <c r="AG15" s="74">
        <f t="shared" si="1"/>
        <v>18</v>
      </c>
      <c r="AH15" s="74">
        <v>262</v>
      </c>
      <c r="AI15" s="74"/>
      <c r="AJ15" s="74">
        <v>141</v>
      </c>
      <c r="AK15" s="77">
        <f t="shared" si="2"/>
        <v>6227</v>
      </c>
      <c r="AL15" s="76">
        <f t="shared" si="8"/>
        <v>0</v>
      </c>
      <c r="AM15" s="74">
        <f t="shared" si="3"/>
        <v>927</v>
      </c>
      <c r="AN15" s="74">
        <f t="shared" si="3"/>
        <v>31</v>
      </c>
      <c r="AO15" s="74">
        <f t="shared" si="10"/>
        <v>1016</v>
      </c>
      <c r="AP15" s="74">
        <f t="shared" si="3"/>
        <v>0</v>
      </c>
      <c r="AQ15" s="74">
        <f t="shared" si="3"/>
        <v>0</v>
      </c>
      <c r="AR15" s="74">
        <f t="shared" si="3"/>
        <v>0</v>
      </c>
      <c r="AS15" s="74">
        <f t="shared" si="3"/>
        <v>0</v>
      </c>
      <c r="AT15" s="74">
        <f t="shared" si="3"/>
        <v>0</v>
      </c>
      <c r="AU15" s="74">
        <f t="shared" si="9"/>
        <v>329</v>
      </c>
      <c r="AV15" s="74">
        <f t="shared" si="3"/>
        <v>1281</v>
      </c>
      <c r="AW15" s="74">
        <f t="shared" si="3"/>
        <v>2222</v>
      </c>
      <c r="AX15" s="74">
        <f t="shared" si="3"/>
        <v>0</v>
      </c>
      <c r="AY15" s="74">
        <f t="shared" si="3"/>
        <v>18</v>
      </c>
      <c r="AZ15" s="74">
        <v>272.39999999999998</v>
      </c>
      <c r="BA15" s="74">
        <f t="shared" si="3"/>
        <v>0</v>
      </c>
      <c r="BB15" s="74">
        <v>290</v>
      </c>
      <c r="BC15" s="77">
        <f t="shared" si="4"/>
        <v>6386.4</v>
      </c>
    </row>
    <row r="16" spans="1:55" x14ac:dyDescent="0.25">
      <c r="A16" s="93" t="s">
        <v>144</v>
      </c>
      <c r="B16" s="76"/>
      <c r="C16" s="74">
        <v>779</v>
      </c>
      <c r="D16" s="74">
        <v>51</v>
      </c>
      <c r="E16" s="74">
        <v>2248</v>
      </c>
      <c r="F16" s="74"/>
      <c r="G16" s="74"/>
      <c r="H16" s="74"/>
      <c r="I16" s="74"/>
      <c r="J16" s="74"/>
      <c r="K16" s="74">
        <v>395</v>
      </c>
      <c r="L16" s="74">
        <v>1317</v>
      </c>
      <c r="M16" s="74">
        <v>2394</v>
      </c>
      <c r="N16" s="74"/>
      <c r="O16" s="74">
        <v>18</v>
      </c>
      <c r="P16" s="74">
        <v>259.2</v>
      </c>
      <c r="Q16" s="74"/>
      <c r="R16" s="74"/>
      <c r="S16" s="79">
        <f t="shared" si="0"/>
        <v>7461.2</v>
      </c>
      <c r="T16" s="76">
        <f t="shared" si="5"/>
        <v>0</v>
      </c>
      <c r="U16" s="74">
        <f t="shared" si="6"/>
        <v>779</v>
      </c>
      <c r="V16" s="74">
        <f t="shared" si="7"/>
        <v>51</v>
      </c>
      <c r="W16" s="74">
        <v>1748</v>
      </c>
      <c r="X16" s="74">
        <f t="shared" si="1"/>
        <v>0</v>
      </c>
      <c r="Y16" s="74">
        <f t="shared" si="1"/>
        <v>0</v>
      </c>
      <c r="Z16" s="74">
        <f t="shared" si="1"/>
        <v>0</v>
      </c>
      <c r="AA16" s="74">
        <f t="shared" si="1"/>
        <v>0</v>
      </c>
      <c r="AB16" s="74">
        <f t="shared" si="1"/>
        <v>0</v>
      </c>
      <c r="AC16" s="74">
        <v>414</v>
      </c>
      <c r="AD16" s="74">
        <f t="shared" si="1"/>
        <v>1317</v>
      </c>
      <c r="AE16" s="74">
        <f t="shared" si="1"/>
        <v>2394</v>
      </c>
      <c r="AF16" s="74">
        <f t="shared" si="1"/>
        <v>0</v>
      </c>
      <c r="AG16" s="74">
        <f t="shared" si="1"/>
        <v>18</v>
      </c>
      <c r="AH16" s="74">
        <v>262.10000000000002</v>
      </c>
      <c r="AI16" s="74"/>
      <c r="AJ16" s="74">
        <v>162</v>
      </c>
      <c r="AK16" s="77">
        <f t="shared" si="2"/>
        <v>7145.1</v>
      </c>
      <c r="AL16" s="76">
        <f t="shared" si="8"/>
        <v>0</v>
      </c>
      <c r="AM16" s="74">
        <f t="shared" si="3"/>
        <v>779</v>
      </c>
      <c r="AN16" s="74">
        <f t="shared" si="3"/>
        <v>51</v>
      </c>
      <c r="AO16" s="74">
        <f t="shared" si="10"/>
        <v>1748</v>
      </c>
      <c r="AP16" s="74">
        <f t="shared" si="3"/>
        <v>0</v>
      </c>
      <c r="AQ16" s="74">
        <f t="shared" si="3"/>
        <v>0</v>
      </c>
      <c r="AR16" s="74">
        <f t="shared" si="3"/>
        <v>0</v>
      </c>
      <c r="AS16" s="74">
        <f t="shared" si="3"/>
        <v>0</v>
      </c>
      <c r="AT16" s="74">
        <f t="shared" si="3"/>
        <v>0</v>
      </c>
      <c r="AU16" s="74">
        <f t="shared" si="9"/>
        <v>414</v>
      </c>
      <c r="AV16" s="74">
        <f t="shared" si="3"/>
        <v>1317</v>
      </c>
      <c r="AW16" s="74">
        <f t="shared" si="3"/>
        <v>2394</v>
      </c>
      <c r="AX16" s="74">
        <f t="shared" si="3"/>
        <v>0</v>
      </c>
      <c r="AY16" s="74">
        <f t="shared" si="3"/>
        <v>18</v>
      </c>
      <c r="AZ16" s="74">
        <v>272.5</v>
      </c>
      <c r="BA16" s="74">
        <f t="shared" si="3"/>
        <v>0</v>
      </c>
      <c r="BB16" s="74">
        <v>332</v>
      </c>
      <c r="BC16" s="77">
        <f t="shared" si="4"/>
        <v>7325.5</v>
      </c>
    </row>
    <row r="17" spans="1:55" x14ac:dyDescent="0.25">
      <c r="A17" s="93" t="s">
        <v>145</v>
      </c>
      <c r="B17" s="76"/>
      <c r="C17" s="74">
        <v>761</v>
      </c>
      <c r="D17" s="74">
        <v>12</v>
      </c>
      <c r="E17" s="74">
        <v>903</v>
      </c>
      <c r="F17" s="74"/>
      <c r="G17" s="74"/>
      <c r="H17" s="74"/>
      <c r="I17" s="74"/>
      <c r="J17" s="74"/>
      <c r="K17" s="74">
        <v>146</v>
      </c>
      <c r="L17" s="74">
        <v>867</v>
      </c>
      <c r="M17" s="74">
        <v>1615</v>
      </c>
      <c r="N17" s="74"/>
      <c r="O17" s="74">
        <v>18</v>
      </c>
      <c r="P17" s="74">
        <v>103.8</v>
      </c>
      <c r="Q17" s="74"/>
      <c r="R17" s="74"/>
      <c r="S17" s="79">
        <f t="shared" si="0"/>
        <v>4425.8</v>
      </c>
      <c r="T17" s="76">
        <f t="shared" si="5"/>
        <v>0</v>
      </c>
      <c r="U17" s="74">
        <f t="shared" si="6"/>
        <v>761</v>
      </c>
      <c r="V17" s="74">
        <f t="shared" si="7"/>
        <v>12</v>
      </c>
      <c r="W17" s="74">
        <v>403</v>
      </c>
      <c r="X17" s="74">
        <f t="shared" si="1"/>
        <v>0</v>
      </c>
      <c r="Y17" s="74">
        <f t="shared" si="1"/>
        <v>0</v>
      </c>
      <c r="Z17" s="74">
        <f t="shared" si="1"/>
        <v>0</v>
      </c>
      <c r="AA17" s="74">
        <f t="shared" si="1"/>
        <v>0</v>
      </c>
      <c r="AB17" s="74">
        <f t="shared" si="1"/>
        <v>0</v>
      </c>
      <c r="AC17" s="74">
        <v>153</v>
      </c>
      <c r="AD17" s="74">
        <f t="shared" si="1"/>
        <v>867</v>
      </c>
      <c r="AE17" s="74">
        <f t="shared" si="1"/>
        <v>1615</v>
      </c>
      <c r="AF17" s="74">
        <f t="shared" si="1"/>
        <v>0</v>
      </c>
      <c r="AG17" s="74">
        <f t="shared" si="1"/>
        <v>18</v>
      </c>
      <c r="AH17" s="74">
        <v>104.8</v>
      </c>
      <c r="AI17" s="74"/>
      <c r="AJ17" s="74">
        <v>95</v>
      </c>
      <c r="AK17" s="77">
        <f t="shared" si="2"/>
        <v>4028.8</v>
      </c>
      <c r="AL17" s="76">
        <f t="shared" si="8"/>
        <v>0</v>
      </c>
      <c r="AM17" s="74">
        <f t="shared" si="3"/>
        <v>761</v>
      </c>
      <c r="AN17" s="74">
        <f t="shared" si="3"/>
        <v>12</v>
      </c>
      <c r="AO17" s="74">
        <f t="shared" si="10"/>
        <v>403</v>
      </c>
      <c r="AP17" s="74">
        <f t="shared" si="3"/>
        <v>0</v>
      </c>
      <c r="AQ17" s="74">
        <f t="shared" si="3"/>
        <v>0</v>
      </c>
      <c r="AR17" s="74">
        <f t="shared" si="3"/>
        <v>0</v>
      </c>
      <c r="AS17" s="74">
        <f t="shared" si="3"/>
        <v>0</v>
      </c>
      <c r="AT17" s="74">
        <f t="shared" si="3"/>
        <v>0</v>
      </c>
      <c r="AU17" s="74">
        <f t="shared" si="9"/>
        <v>153</v>
      </c>
      <c r="AV17" s="74">
        <f t="shared" si="3"/>
        <v>867</v>
      </c>
      <c r="AW17" s="74">
        <f t="shared" si="3"/>
        <v>1615</v>
      </c>
      <c r="AX17" s="74">
        <f t="shared" si="3"/>
        <v>0</v>
      </c>
      <c r="AY17" s="74">
        <f t="shared" si="3"/>
        <v>18</v>
      </c>
      <c r="AZ17" s="74">
        <v>108.9</v>
      </c>
      <c r="BA17" s="74">
        <f t="shared" si="3"/>
        <v>0</v>
      </c>
      <c r="BB17" s="74">
        <v>194</v>
      </c>
      <c r="BC17" s="77">
        <f t="shared" si="4"/>
        <v>4131.8999999999996</v>
      </c>
    </row>
    <row r="18" spans="1:55" x14ac:dyDescent="0.25">
      <c r="A18" s="93" t="s">
        <v>146</v>
      </c>
      <c r="B18" s="76"/>
      <c r="C18" s="74">
        <v>789</v>
      </c>
      <c r="D18" s="74">
        <v>12</v>
      </c>
      <c r="E18" s="74">
        <v>880</v>
      </c>
      <c r="F18" s="74"/>
      <c r="G18" s="74"/>
      <c r="H18" s="74"/>
      <c r="I18" s="74"/>
      <c r="J18" s="74"/>
      <c r="K18" s="74">
        <v>115</v>
      </c>
      <c r="L18" s="74">
        <v>874</v>
      </c>
      <c r="M18" s="74">
        <v>1602</v>
      </c>
      <c r="N18" s="74"/>
      <c r="O18" s="74">
        <v>18</v>
      </c>
      <c r="P18" s="74">
        <v>103.8</v>
      </c>
      <c r="Q18" s="74"/>
      <c r="R18" s="74"/>
      <c r="S18" s="79">
        <f t="shared" si="0"/>
        <v>4393.8</v>
      </c>
      <c r="T18" s="76">
        <f t="shared" si="5"/>
        <v>0</v>
      </c>
      <c r="U18" s="74">
        <f t="shared" si="6"/>
        <v>789</v>
      </c>
      <c r="V18" s="74">
        <f t="shared" si="7"/>
        <v>12</v>
      </c>
      <c r="W18" s="74">
        <v>380</v>
      </c>
      <c r="X18" s="74">
        <f t="shared" si="1"/>
        <v>0</v>
      </c>
      <c r="Y18" s="74">
        <f t="shared" si="1"/>
        <v>0</v>
      </c>
      <c r="Z18" s="74">
        <f t="shared" si="1"/>
        <v>0</v>
      </c>
      <c r="AA18" s="74">
        <f t="shared" si="1"/>
        <v>0</v>
      </c>
      <c r="AB18" s="74">
        <f t="shared" si="1"/>
        <v>0</v>
      </c>
      <c r="AC18" s="74">
        <v>121</v>
      </c>
      <c r="AD18" s="74">
        <f t="shared" si="1"/>
        <v>874</v>
      </c>
      <c r="AE18" s="74">
        <f t="shared" si="1"/>
        <v>1602</v>
      </c>
      <c r="AF18" s="74">
        <f t="shared" si="1"/>
        <v>0</v>
      </c>
      <c r="AG18" s="74">
        <f t="shared" si="1"/>
        <v>18</v>
      </c>
      <c r="AH18" s="74">
        <v>104.8</v>
      </c>
      <c r="AI18" s="74"/>
      <c r="AJ18" s="74">
        <v>95</v>
      </c>
      <c r="AK18" s="77">
        <f t="shared" si="2"/>
        <v>3995.8</v>
      </c>
      <c r="AL18" s="76">
        <f t="shared" si="8"/>
        <v>0</v>
      </c>
      <c r="AM18" s="74">
        <f t="shared" si="3"/>
        <v>789</v>
      </c>
      <c r="AN18" s="74">
        <f t="shared" si="3"/>
        <v>12</v>
      </c>
      <c r="AO18" s="74">
        <f t="shared" si="10"/>
        <v>380</v>
      </c>
      <c r="AP18" s="74">
        <f t="shared" si="3"/>
        <v>0</v>
      </c>
      <c r="AQ18" s="74">
        <f t="shared" si="3"/>
        <v>0</v>
      </c>
      <c r="AR18" s="74">
        <f t="shared" si="3"/>
        <v>0</v>
      </c>
      <c r="AS18" s="74">
        <f t="shared" si="3"/>
        <v>0</v>
      </c>
      <c r="AT18" s="74">
        <f t="shared" si="3"/>
        <v>0</v>
      </c>
      <c r="AU18" s="74">
        <f t="shared" si="9"/>
        <v>121</v>
      </c>
      <c r="AV18" s="74">
        <f t="shared" si="3"/>
        <v>874</v>
      </c>
      <c r="AW18" s="74">
        <f t="shared" si="3"/>
        <v>1602</v>
      </c>
      <c r="AX18" s="74">
        <f t="shared" si="3"/>
        <v>0</v>
      </c>
      <c r="AY18" s="74">
        <f t="shared" si="3"/>
        <v>18</v>
      </c>
      <c r="AZ18" s="74">
        <v>108.9</v>
      </c>
      <c r="BA18" s="74">
        <f t="shared" si="3"/>
        <v>0</v>
      </c>
      <c r="BB18" s="74">
        <v>194</v>
      </c>
      <c r="BC18" s="77">
        <f t="shared" si="4"/>
        <v>4098.8999999999996</v>
      </c>
    </row>
    <row r="19" spans="1:55" ht="15.75" thickBot="1" x14ac:dyDescent="0.3">
      <c r="A19" s="75"/>
      <c r="B19" s="78"/>
      <c r="C19" s="95">
        <f>SUM(C3:C18)</f>
        <v>15346</v>
      </c>
      <c r="D19" s="95">
        <f t="shared" ref="D19:BC19" si="11">SUM(D3:D18)</f>
        <v>488</v>
      </c>
      <c r="E19" s="95">
        <f t="shared" si="11"/>
        <v>128198.1</v>
      </c>
      <c r="F19" s="95">
        <f t="shared" si="11"/>
        <v>93</v>
      </c>
      <c r="G19" s="95">
        <f t="shared" si="11"/>
        <v>0</v>
      </c>
      <c r="H19" s="95">
        <f t="shared" si="11"/>
        <v>0</v>
      </c>
      <c r="I19" s="95">
        <f t="shared" si="11"/>
        <v>0</v>
      </c>
      <c r="J19" s="95">
        <f t="shared" si="11"/>
        <v>0</v>
      </c>
      <c r="K19" s="95">
        <f t="shared" si="11"/>
        <v>5448</v>
      </c>
      <c r="L19" s="95">
        <f t="shared" si="11"/>
        <v>20847</v>
      </c>
      <c r="M19" s="95">
        <f t="shared" si="11"/>
        <v>32617</v>
      </c>
      <c r="N19" s="95">
        <f t="shared" si="11"/>
        <v>0</v>
      </c>
      <c r="O19" s="95">
        <f t="shared" si="11"/>
        <v>288</v>
      </c>
      <c r="P19" s="95">
        <f t="shared" si="11"/>
        <v>2282.3000000000002</v>
      </c>
      <c r="Q19" s="95">
        <f t="shared" si="11"/>
        <v>228</v>
      </c>
      <c r="R19" s="95">
        <f t="shared" si="11"/>
        <v>0</v>
      </c>
      <c r="S19" s="96">
        <f t="shared" si="11"/>
        <v>205835.39999999997</v>
      </c>
      <c r="T19" s="98">
        <f t="shared" si="11"/>
        <v>0</v>
      </c>
      <c r="U19" s="95">
        <f t="shared" si="11"/>
        <v>15346</v>
      </c>
      <c r="V19" s="95">
        <f t="shared" si="11"/>
        <v>488</v>
      </c>
      <c r="W19" s="95">
        <f t="shared" si="11"/>
        <v>17312</v>
      </c>
      <c r="X19" s="95">
        <f t="shared" si="11"/>
        <v>93</v>
      </c>
      <c r="Y19" s="95">
        <f t="shared" si="11"/>
        <v>0</v>
      </c>
      <c r="Z19" s="95">
        <f t="shared" si="11"/>
        <v>0</v>
      </c>
      <c r="AA19" s="95">
        <f t="shared" si="11"/>
        <v>0</v>
      </c>
      <c r="AB19" s="95">
        <f t="shared" si="11"/>
        <v>0</v>
      </c>
      <c r="AC19" s="95">
        <f t="shared" si="11"/>
        <v>5704</v>
      </c>
      <c r="AD19" s="95">
        <f t="shared" si="11"/>
        <v>20847</v>
      </c>
      <c r="AE19" s="95">
        <f t="shared" si="11"/>
        <v>32617</v>
      </c>
      <c r="AF19" s="95">
        <f t="shared" si="11"/>
        <v>0</v>
      </c>
      <c r="AG19" s="95">
        <f t="shared" si="11"/>
        <v>288</v>
      </c>
      <c r="AH19" s="95">
        <f t="shared" si="11"/>
        <v>2305.9</v>
      </c>
      <c r="AI19" s="95">
        <f t="shared" si="11"/>
        <v>228</v>
      </c>
      <c r="AJ19" s="95">
        <f t="shared" si="11"/>
        <v>2245</v>
      </c>
      <c r="AK19" s="96">
        <f t="shared" si="11"/>
        <v>97473.900000000023</v>
      </c>
      <c r="AL19" s="98">
        <f t="shared" si="11"/>
        <v>0</v>
      </c>
      <c r="AM19" s="95">
        <f t="shared" si="11"/>
        <v>15346</v>
      </c>
      <c r="AN19" s="95">
        <f t="shared" si="11"/>
        <v>488</v>
      </c>
      <c r="AO19" s="95">
        <f t="shared" si="11"/>
        <v>17312</v>
      </c>
      <c r="AP19" s="95">
        <f t="shared" si="11"/>
        <v>93</v>
      </c>
      <c r="AQ19" s="95">
        <f t="shared" si="11"/>
        <v>0</v>
      </c>
      <c r="AR19" s="95">
        <f t="shared" si="11"/>
        <v>0</v>
      </c>
      <c r="AS19" s="95">
        <f t="shared" si="11"/>
        <v>0</v>
      </c>
      <c r="AT19" s="95">
        <f t="shared" si="11"/>
        <v>0</v>
      </c>
      <c r="AU19" s="95">
        <f t="shared" si="11"/>
        <v>5704</v>
      </c>
      <c r="AV19" s="95">
        <f t="shared" si="11"/>
        <v>20847</v>
      </c>
      <c r="AW19" s="95">
        <f t="shared" si="11"/>
        <v>32617</v>
      </c>
      <c r="AX19" s="95">
        <f t="shared" si="11"/>
        <v>0</v>
      </c>
      <c r="AY19" s="95">
        <f t="shared" si="11"/>
        <v>288</v>
      </c>
      <c r="AZ19" s="95">
        <f t="shared" si="11"/>
        <v>2396.7000000000003</v>
      </c>
      <c r="BA19" s="95">
        <f t="shared" si="11"/>
        <v>228</v>
      </c>
      <c r="BB19" s="95">
        <f t="shared" si="11"/>
        <v>4599</v>
      </c>
      <c r="BC19" s="96">
        <f t="shared" si="11"/>
        <v>99918.699999999983</v>
      </c>
    </row>
  </sheetData>
  <mergeCells count="3">
    <mergeCell ref="B1:R1"/>
    <mergeCell ref="T1:AJ1"/>
    <mergeCell ref="AL1:BB1"/>
  </mergeCells>
  <pageMargins left="0.19685039370078741" right="0.19685039370078741" top="0.74803149606299213" bottom="0.74803149606299213" header="0.31496062992125984" footer="0.31496062992125984"/>
  <pageSetup paperSize="9" scale="5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20180 (2)</vt:lpstr>
      <vt:lpstr>Лист1</vt:lpstr>
      <vt:lpstr>'20180 (2)'!Заголовки_для_печати</vt:lpstr>
      <vt:lpstr>'20180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user</cp:lastModifiedBy>
  <cp:lastPrinted>2021-04-19T10:18:25Z</cp:lastPrinted>
  <dcterms:created xsi:type="dcterms:W3CDTF">2016-02-09T04:48:16Z</dcterms:created>
  <dcterms:modified xsi:type="dcterms:W3CDTF">2021-04-19T11:11:59Z</dcterms:modified>
</cp:coreProperties>
</file>