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1\"/>
    </mc:Choice>
  </mc:AlternateContent>
  <xr:revisionPtr revIDLastSave="0" documentId="13_ncr:1_{A093A7E2-A2AA-411A-A6A5-B9347F53F6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E18" i="1"/>
  <c r="D18" i="1"/>
  <c r="E17" i="1"/>
  <c r="D17" i="1"/>
  <c r="D6" i="1"/>
  <c r="E6" i="1"/>
  <c r="C22" i="1" l="1"/>
  <c r="C21" i="1"/>
  <c r="C13" i="1"/>
  <c r="C12" i="1"/>
  <c r="C11" i="1"/>
  <c r="C10" i="1"/>
  <c r="C6" i="1"/>
  <c r="B22" i="1"/>
  <c r="B21" i="1"/>
  <c r="B13" i="1"/>
  <c r="B12" i="1"/>
  <c r="B11" i="1"/>
  <c r="B10" i="1"/>
  <c r="B6" i="1"/>
  <c r="C24" i="1" l="1"/>
  <c r="B24" i="1"/>
  <c r="F5" i="1"/>
  <c r="F17" i="1" l="1"/>
  <c r="G17" i="1"/>
  <c r="G22" i="1" l="1"/>
  <c r="F22" i="1"/>
  <c r="G21" i="1"/>
  <c r="F21" i="1"/>
  <c r="G20" i="1"/>
  <c r="F20" i="1"/>
  <c r="G19" i="1"/>
  <c r="F19" i="1"/>
  <c r="G18" i="1"/>
  <c r="F18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F8" i="1"/>
  <c r="G7" i="1"/>
  <c r="F7" i="1"/>
  <c r="G5" i="1"/>
  <c r="G6" i="1" l="1"/>
  <c r="F6" i="1"/>
  <c r="D24" i="1"/>
  <c r="E24" i="1"/>
  <c r="G24" i="1" s="1"/>
  <c r="F24" i="1" l="1"/>
</calcChain>
</file>

<file path=xl/sharedStrings.xml><?xml version="1.0" encoding="utf-8"?>
<sst xmlns="http://schemas.openxmlformats.org/spreadsheetml/2006/main" count="30" uniqueCount="30">
  <si>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</si>
  <si>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</si>
  <si>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</si>
  <si>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</si>
  <si>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</si>
  <si>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</si>
  <si>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</si>
  <si>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</si>
  <si>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</si>
  <si>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</si>
  <si>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</si>
  <si>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</si>
  <si>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</si>
  <si>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</si>
  <si>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</si>
  <si>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</si>
  <si>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</si>
  <si>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</si>
  <si>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</si>
  <si>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</si>
  <si>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</si>
  <si>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</si>
  <si>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</si>
  <si>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</si>
  <si>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2020 год</t>
  </si>
  <si>
    <t>Уточненный план  на  2021 год</t>
  </si>
  <si>
    <t>% испол-я уточненного плана за 2021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</si>
  <si>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 квартал 2021 года в сравнении с  аналогичным периодом 2020 года</t>
  </si>
  <si>
    <t>Исполнено за 2 квартал 2021 года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</si>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</sst>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9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5" fontId="8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5" fillId="0" borderId="1" xfId="0" applyFont="1" applyFill="1" applyBorder="1"/>
    <xf numFmtId="4" fontId="6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164" fontId="1" fillId="0" borderId="1" xfId="0" applyNumberFormat="1" applyFont="1" applyFill="1" applyBorder="1"/>
    <xf numFmtId="4" fontId="0" fillId="0" borderId="0" xfId="0" applyNumberForma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20" zoomScale="86" zoomScaleNormal="86" workbookViewId="0">
      <selection activeCell="C30" sqref="C30"/>
    </sheetView>
  </sheetViews>
  <sheetFormatPr defaultRowHeight="12.75" x14ac:dyDescent="0.2"/>
  <cols>
    <col min="1" max="1" width="53.6640625" style="5" customWidth="1"/>
    <col min="2" max="2" width="17.5" style="5" customWidth="1"/>
    <col min="3" max="3" width="15.1640625" style="5" customWidth="1"/>
    <col min="4" max="4" width="19.1640625" style="22" customWidth="1"/>
    <col min="5" max="5" width="18.6640625" style="22" customWidth="1"/>
    <col min="6" max="6" width="15.5" style="6" customWidth="1"/>
    <col min="7" max="7" width="13.33203125" style="4" customWidth="1"/>
    <col min="8" max="8" width="12.1640625" style="4" bestFit="1" customWidth="1"/>
    <col min="9" max="16384" width="9.33203125" style="4"/>
  </cols>
  <sheetData>
    <row r="1" spans="1:7" x14ac:dyDescent="0.2">
      <c r="A1" s="21" t="s">
        <v>0</v>
      </c>
      <c r="B1" s="21"/>
      <c r="C1" s="21"/>
      <c r="D1" s="21"/>
      <c r="E1" s="21"/>
      <c r="F1" s="21"/>
    </row>
    <row r="2" spans="1:7" ht="38.25" customHeight="1" x14ac:dyDescent="0.2">
      <c r="A2" s="21" t="s">
        <v>27</v>
      </c>
      <c r="B2" s="21"/>
      <c r="C2" s="21"/>
      <c r="D2" s="21"/>
      <c r="E2" s="21"/>
      <c r="F2" s="21"/>
      <c r="G2" s="21"/>
    </row>
    <row r="3" spans="1:7" x14ac:dyDescent="0.2">
      <c r="A3" s="5" t="s">
        <v>1</v>
      </c>
    </row>
    <row r="4" spans="1:7" ht="78" customHeight="1" x14ac:dyDescent="0.2">
      <c r="A4" s="7" t="s">
        <v>2</v>
      </c>
      <c r="B4" s="8" t="s">
        <v>24</v>
      </c>
      <c r="C4" s="8" t="s">
        <v>29</v>
      </c>
      <c r="D4" s="8" t="s">
        <v>25</v>
      </c>
      <c r="E4" s="8" t="s">
        <v>28</v>
      </c>
      <c r="F4" s="8" t="s">
        <v>26</v>
      </c>
      <c r="G4" s="9" t="s">
        <v>22</v>
      </c>
    </row>
    <row r="5" spans="1:7" ht="45" x14ac:dyDescent="0.25">
      <c r="A5" s="10" t="s">
        <v>3</v>
      </c>
      <c r="B5" s="1">
        <v>1209460.9532000001</v>
      </c>
      <c r="C5" s="11">
        <v>578682.14983999997</v>
      </c>
      <c r="D5" s="23">
        <v>1287480.2191600001</v>
      </c>
      <c r="E5" s="23">
        <v>653200.92919000005</v>
      </c>
      <c r="F5" s="12">
        <f t="shared" ref="F5:F15" si="0">E5/D5*100</f>
        <v>50.734832230367978</v>
      </c>
      <c r="G5" s="13">
        <f>E5/C5*100</f>
        <v>112.87732468862291</v>
      </c>
    </row>
    <row r="6" spans="1:7" ht="60" x14ac:dyDescent="0.25">
      <c r="A6" s="10" t="s">
        <v>4</v>
      </c>
      <c r="B6" s="11">
        <f>99244-66395</f>
        <v>32849</v>
      </c>
      <c r="C6" s="11">
        <f>46246.56302-33934.2</f>
        <v>12312.363020000004</v>
      </c>
      <c r="D6" s="23">
        <f>33190</f>
        <v>33190</v>
      </c>
      <c r="E6" s="23">
        <f>14252.43525</f>
        <v>14252.43525</v>
      </c>
      <c r="F6" s="14">
        <f t="shared" si="0"/>
        <v>42.941956161494424</v>
      </c>
      <c r="G6" s="15">
        <f>E6/C6*100</f>
        <v>115.75710711947474</v>
      </c>
    </row>
    <row r="7" spans="1:7" ht="60" x14ac:dyDescent="0.25">
      <c r="A7" s="10" t="s">
        <v>5</v>
      </c>
      <c r="B7" s="16">
        <v>61779.3</v>
      </c>
      <c r="C7" s="16">
        <v>28329.5</v>
      </c>
      <c r="D7" s="23">
        <v>70662</v>
      </c>
      <c r="E7" s="23">
        <v>35283.5</v>
      </c>
      <c r="F7" s="14">
        <f t="shared" si="0"/>
        <v>49.932778579717528</v>
      </c>
      <c r="G7" s="15">
        <f>E7/C7*100</f>
        <v>124.54685045623819</v>
      </c>
    </row>
    <row r="8" spans="1:7" ht="60" x14ac:dyDescent="0.25">
      <c r="A8" s="10" t="s">
        <v>6</v>
      </c>
      <c r="B8" s="16">
        <v>2300</v>
      </c>
      <c r="C8" s="16">
        <v>0</v>
      </c>
      <c r="D8" s="23">
        <v>2400</v>
      </c>
      <c r="E8" s="23"/>
      <c r="F8" s="14">
        <f t="shared" si="0"/>
        <v>0</v>
      </c>
      <c r="G8" s="15">
        <v>0</v>
      </c>
    </row>
    <row r="9" spans="1:7" ht="75" x14ac:dyDescent="0.25">
      <c r="A9" s="10" t="s">
        <v>7</v>
      </c>
      <c r="B9" s="16">
        <v>11063.5</v>
      </c>
      <c r="C9" s="16">
        <v>1412</v>
      </c>
      <c r="D9" s="23">
        <v>8699.2999999999993</v>
      </c>
      <c r="E9" s="23">
        <v>2677.65</v>
      </c>
      <c r="F9" s="14">
        <f t="shared" si="0"/>
        <v>30.780062763670646</v>
      </c>
      <c r="G9" s="15">
        <f>E9/C9*100</f>
        <v>189.63526912181302</v>
      </c>
    </row>
    <row r="10" spans="1:7" ht="45" x14ac:dyDescent="0.25">
      <c r="A10" s="10" t="s">
        <v>8</v>
      </c>
      <c r="B10" s="16">
        <f>137839.3-10863.2</f>
        <v>126976.09999999999</v>
      </c>
      <c r="C10" s="16">
        <f>80141.0323-4881.6</f>
        <v>75259.4323</v>
      </c>
      <c r="D10" s="23">
        <v>129649.4</v>
      </c>
      <c r="E10" s="23">
        <v>73072.733300000007</v>
      </c>
      <c r="F10" s="14">
        <f t="shared" si="0"/>
        <v>56.361798280593668</v>
      </c>
      <c r="G10" s="15">
        <f>E10/C10*100</f>
        <v>97.094451906993726</v>
      </c>
    </row>
    <row r="11" spans="1:7" ht="45" x14ac:dyDescent="0.25">
      <c r="A11" s="10" t="s">
        <v>9</v>
      </c>
      <c r="B11" s="2">
        <f>103621.4-3663.2</f>
        <v>99958.2</v>
      </c>
      <c r="C11" s="2">
        <f>31689.66987-1360.97266</f>
        <v>30328.697210000002</v>
      </c>
      <c r="D11" s="23">
        <v>96155.446840000004</v>
      </c>
      <c r="E11" s="23">
        <v>37803.098050000001</v>
      </c>
      <c r="F11" s="14">
        <f t="shared" si="0"/>
        <v>39.314567497048088</v>
      </c>
      <c r="G11" s="15">
        <f>E11/C11*100</f>
        <v>124.64464855923825</v>
      </c>
    </row>
    <row r="12" spans="1:7" ht="90" x14ac:dyDescent="0.25">
      <c r="A12" s="10" t="s">
        <v>10</v>
      </c>
      <c r="B12" s="16">
        <f>418805.50469-260707.6587</f>
        <v>158097.84598999997</v>
      </c>
      <c r="C12" s="16">
        <f>48929.27651-8653.29408</f>
        <v>40275.982430000004</v>
      </c>
      <c r="D12" s="23">
        <v>149243.88297000001</v>
      </c>
      <c r="E12" s="23">
        <v>32685.151989999998</v>
      </c>
      <c r="F12" s="14">
        <f t="shared" si="0"/>
        <v>21.900496917900579</v>
      </c>
      <c r="G12" s="15">
        <f>E12/C12*100</f>
        <v>81.152960196084763</v>
      </c>
    </row>
    <row r="13" spans="1:7" ht="60" x14ac:dyDescent="0.25">
      <c r="A13" s="10" t="s">
        <v>11</v>
      </c>
      <c r="B13" s="2">
        <f>128988.09252-48359.717</f>
        <v>80628.375520000001</v>
      </c>
      <c r="C13" s="2">
        <f>25896.08905-15529.0978</f>
        <v>10366.991249999999</v>
      </c>
      <c r="D13" s="23">
        <v>112123.51412000001</v>
      </c>
      <c r="E13" s="23">
        <v>9528.1451199999992</v>
      </c>
      <c r="F13" s="14">
        <f t="shared" si="0"/>
        <v>8.4979009039999571</v>
      </c>
      <c r="G13" s="15">
        <v>0</v>
      </c>
    </row>
    <row r="14" spans="1:7" ht="75" x14ac:dyDescent="0.25">
      <c r="A14" s="10" t="s">
        <v>12</v>
      </c>
      <c r="B14" s="16">
        <v>4738</v>
      </c>
      <c r="C14" s="16">
        <v>1131.58042</v>
      </c>
      <c r="D14" s="23">
        <v>3353</v>
      </c>
      <c r="E14" s="23">
        <v>1332.5374999999999</v>
      </c>
      <c r="F14" s="14">
        <f t="shared" si="0"/>
        <v>39.741649269311061</v>
      </c>
      <c r="G14" s="15">
        <f>E14/C14*100</f>
        <v>117.75897465599483</v>
      </c>
    </row>
    <row r="15" spans="1:7" ht="60" x14ac:dyDescent="0.25">
      <c r="A15" s="10" t="s">
        <v>13</v>
      </c>
      <c r="B15" s="16">
        <v>780</v>
      </c>
      <c r="C15" s="16">
        <v>214.47899000000001</v>
      </c>
      <c r="D15" s="23">
        <v>1655</v>
      </c>
      <c r="E15" s="23">
        <v>350.59199999999998</v>
      </c>
      <c r="F15" s="14">
        <f t="shared" si="0"/>
        <v>21.183806646525678</v>
      </c>
      <c r="G15" s="15">
        <f>E15/C15*100</f>
        <v>163.46216475562477</v>
      </c>
    </row>
    <row r="16" spans="1:7" ht="60" x14ac:dyDescent="0.25">
      <c r="A16" s="10" t="s">
        <v>23</v>
      </c>
      <c r="B16" s="16">
        <v>250</v>
      </c>
      <c r="C16" s="16">
        <v>0</v>
      </c>
      <c r="D16" s="23">
        <v>450</v>
      </c>
      <c r="E16" s="23">
        <v>20</v>
      </c>
      <c r="F16" s="14">
        <v>0</v>
      </c>
      <c r="G16" s="15"/>
    </row>
    <row r="17" spans="1:7" ht="51" x14ac:dyDescent="0.25">
      <c r="A17" s="9" t="s">
        <v>16</v>
      </c>
      <c r="B17" s="3">
        <v>40098.199999999997</v>
      </c>
      <c r="C17" s="3">
        <v>24352.71</v>
      </c>
      <c r="D17" s="3">
        <f>42288.548</f>
        <v>42288.548000000003</v>
      </c>
      <c r="E17" s="3">
        <f>28714.298</f>
        <v>28714.297999999999</v>
      </c>
      <c r="F17" s="14">
        <f t="shared" ref="F17:F22" si="1">E17/D17*100</f>
        <v>67.9008841826397</v>
      </c>
      <c r="G17" s="15">
        <f t="shared" ref="G17:G22" si="2">E17/C17*100</f>
        <v>117.91007243136391</v>
      </c>
    </row>
    <row r="18" spans="1:7" ht="38.25" x14ac:dyDescent="0.25">
      <c r="A18" s="9" t="s">
        <v>17</v>
      </c>
      <c r="B18" s="3">
        <v>95911.143750000003</v>
      </c>
      <c r="C18" s="3">
        <v>33153.678970000001</v>
      </c>
      <c r="D18" s="3">
        <f>117398.88325</f>
        <v>117398.88325</v>
      </c>
      <c r="E18" s="3">
        <f>37283.53531</f>
        <v>37283.535309999999</v>
      </c>
      <c r="F18" s="14">
        <f t="shared" si="1"/>
        <v>31.757998268693072</v>
      </c>
      <c r="G18" s="15">
        <f t="shared" si="2"/>
        <v>112.45670606793597</v>
      </c>
    </row>
    <row r="19" spans="1:7" ht="51" x14ac:dyDescent="0.25">
      <c r="A19" s="9" t="s">
        <v>18</v>
      </c>
      <c r="B19" s="3">
        <v>281625.36486999999</v>
      </c>
      <c r="C19" s="3">
        <v>28410.550469999998</v>
      </c>
      <c r="D19" s="3">
        <f>166347.94442</f>
        <v>166347.94442000001</v>
      </c>
      <c r="E19" s="3">
        <v>30606.260979999999</v>
      </c>
      <c r="F19" s="14">
        <f t="shared" si="1"/>
        <v>18.398941499826677</v>
      </c>
      <c r="G19" s="15">
        <f t="shared" si="2"/>
        <v>107.72850393137772</v>
      </c>
    </row>
    <row r="20" spans="1:7" ht="63.75" x14ac:dyDescent="0.25">
      <c r="A20" s="9" t="s">
        <v>19</v>
      </c>
      <c r="B20" s="3">
        <v>4922.2684300000001</v>
      </c>
      <c r="C20" s="3">
        <v>493.45112</v>
      </c>
      <c r="D20" s="3">
        <v>3106</v>
      </c>
      <c r="E20" s="3">
        <v>581.50323000000003</v>
      </c>
      <c r="F20" s="14">
        <f t="shared" si="1"/>
        <v>18.721932710882164</v>
      </c>
      <c r="G20" s="15">
        <f t="shared" si="2"/>
        <v>117.84414026661851</v>
      </c>
    </row>
    <row r="21" spans="1:7" ht="51" x14ac:dyDescent="0.25">
      <c r="A21" s="9" t="s">
        <v>20</v>
      </c>
      <c r="B21" s="3">
        <f>17106-3000</f>
        <v>14106</v>
      </c>
      <c r="C21" s="3">
        <f>5404.61747-793.38127</f>
        <v>4611.2362000000003</v>
      </c>
      <c r="D21" s="3">
        <v>14360</v>
      </c>
      <c r="E21" s="3">
        <v>5755.6440700000003</v>
      </c>
      <c r="F21" s="14">
        <f t="shared" si="1"/>
        <v>40.081086838440108</v>
      </c>
      <c r="G21" s="15">
        <f t="shared" si="2"/>
        <v>124.81781067731903</v>
      </c>
    </row>
    <row r="22" spans="1:7" ht="38.25" x14ac:dyDescent="0.25">
      <c r="A22" s="9" t="s">
        <v>21</v>
      </c>
      <c r="B22" s="3">
        <f>138062.52544-248</f>
        <v>137814.52544</v>
      </c>
      <c r="C22" s="3">
        <f>46417.69475-161.65314</f>
        <v>46256.04161</v>
      </c>
      <c r="D22" s="3">
        <v>195937.55739999999</v>
      </c>
      <c r="E22" s="3">
        <v>48894.060129999998</v>
      </c>
      <c r="F22" s="14">
        <f t="shared" si="1"/>
        <v>24.953898976184746</v>
      </c>
      <c r="G22" s="15">
        <f t="shared" si="2"/>
        <v>105.70307883722954</v>
      </c>
    </row>
    <row r="23" spans="1:7" ht="15" x14ac:dyDescent="0.25">
      <c r="A23" s="10" t="s">
        <v>14</v>
      </c>
      <c r="B23" s="16"/>
      <c r="C23" s="16"/>
      <c r="D23" s="16"/>
      <c r="E23" s="16"/>
      <c r="F23" s="14"/>
      <c r="G23" s="15"/>
    </row>
    <row r="24" spans="1:7" ht="15" x14ac:dyDescent="0.25">
      <c r="A24" s="17" t="s">
        <v>15</v>
      </c>
      <c r="B24" s="18">
        <f>SUM(B5:B23)</f>
        <v>2363358.7772000004</v>
      </c>
      <c r="C24" s="18">
        <f>SUM(C5:C23)</f>
        <v>915590.84382999991</v>
      </c>
      <c r="D24" s="18">
        <f>SUM(D5:D23)</f>
        <v>2434500.6961599998</v>
      </c>
      <c r="E24" s="18">
        <f>SUM(E5:E23)</f>
        <v>1012042.07412</v>
      </c>
      <c r="F24" s="19">
        <f>E24/D24*100</f>
        <v>41.570827057733844</v>
      </c>
      <c r="G24" s="20">
        <f>E24/C24*100</f>
        <v>110.53431573065278</v>
      </c>
    </row>
    <row r="27" spans="1:7" x14ac:dyDescent="0.2">
      <c r="D27" s="24"/>
    </row>
    <row r="28" spans="1:7" x14ac:dyDescent="0.2">
      <c r="D28" s="24"/>
      <c r="E28" s="24"/>
    </row>
    <row r="45" ht="0.75" hidden="1" customHeight="1" x14ac:dyDescent="0.2"/>
    <row r="46" hidden="1" x14ac:dyDescent="0.2"/>
    <row r="47" ht="1.5" customHeight="1" x14ac:dyDescent="0.2"/>
  </sheetData>
  <mergeCells count="2">
    <mergeCell ref="A1:F1"/>
    <mergeCell ref="A2:G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2021-07-16T05:10:34Z</cp:lastPrinted>
  <dcterms:created xsi:type="dcterms:W3CDTF">2017-05-25T10:54:37Z</dcterms:created>
  <dcterms:modified xsi:type="dcterms:W3CDTF">2022-07-12T11:20:13Z</dcterms:modified>
</cp:coreProperties>
</file>