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D44" i="3" l="1"/>
  <c r="D45" i="3"/>
  <c r="D46" i="3"/>
  <c r="D60" i="3" l="1"/>
  <c r="D24" i="3"/>
  <c r="D25" i="3"/>
  <c r="D29" i="3"/>
  <c r="D31" i="3"/>
  <c r="C23" i="3"/>
  <c r="D23" i="3" s="1"/>
  <c r="B23" i="3"/>
  <c r="C60" i="3"/>
  <c r="B60" i="3"/>
  <c r="C45" i="3"/>
  <c r="B45" i="3"/>
  <c r="D18" i="3" l="1"/>
  <c r="D19" i="3" l="1"/>
  <c r="D17" i="3"/>
  <c r="D16" i="3"/>
  <c r="D15" i="3"/>
  <c r="D14" i="3"/>
  <c r="D13" i="3"/>
  <c r="D11" i="3"/>
  <c r="D10" i="3"/>
  <c r="D8" i="3"/>
  <c r="D7" i="3"/>
  <c r="D6" i="3"/>
  <c r="D33" i="3"/>
  <c r="D39" i="3"/>
  <c r="D38" i="3"/>
  <c r="D36" i="3"/>
  <c r="D43" i="3"/>
  <c r="D42" i="3"/>
  <c r="D41" i="3"/>
  <c r="D53" i="3"/>
  <c r="D52" i="3"/>
  <c r="D50" i="3"/>
  <c r="D49" i="3"/>
  <c r="D48" i="3"/>
  <c r="D55" i="3"/>
  <c r="D59" i="3"/>
  <c r="D57" i="3"/>
  <c r="D64" i="3"/>
  <c r="D61" i="3"/>
  <c r="C5" i="3"/>
  <c r="C20" i="3" s="1"/>
  <c r="B5" i="3"/>
  <c r="C47" i="3"/>
  <c r="B47" i="3"/>
  <c r="C34" i="3"/>
  <c r="B34" i="3"/>
  <c r="D34" i="3" l="1"/>
  <c r="D47" i="3"/>
  <c r="D5" i="3"/>
  <c r="B20" i="3"/>
  <c r="C66" i="3"/>
  <c r="B66" i="3"/>
  <c r="D67" i="3"/>
  <c r="B40" i="3"/>
  <c r="B69" i="3" s="1"/>
  <c r="C30" i="3"/>
  <c r="D30" i="3" s="1"/>
  <c r="B30" i="3"/>
  <c r="C63" i="3"/>
  <c r="B63" i="3"/>
  <c r="D63" i="3" s="1"/>
  <c r="C56" i="3"/>
  <c r="B56" i="3"/>
  <c r="C54" i="3"/>
  <c r="B54" i="3"/>
  <c r="C40" i="3"/>
  <c r="C32" i="3"/>
  <c r="B32" i="3"/>
  <c r="C69" i="3" l="1"/>
  <c r="D69" i="3" s="1"/>
  <c r="D32" i="3"/>
  <c r="D40" i="3"/>
  <c r="D66" i="3"/>
  <c r="D56" i="3"/>
  <c r="D54" i="3"/>
  <c r="B70" i="3"/>
  <c r="D20" i="3"/>
  <c r="C70" i="3" l="1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<sst xmlns="http://schemas.openxmlformats.org/spreadsheetml/2006/main" count="72" uniqueCount="72">
  <si>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</si>
  <si>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</si>
  <si>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</si>
  <si>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</si>
  <si>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</si>
  <si>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</si>
  <si>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</si>
  <si>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</si>
  <si>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</si>
  <si>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</si>
  <si>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</si>
  <si>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</si>
  <si>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</si>
  <si>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</si>
  <si>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</si>
  <si>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</si>
  <si>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</si>
  <si>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</si>
  <si>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</si>
  <si>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</si>
  <si>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</si>
  <si>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</si>
  <si>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</si>
  <si>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</si>
  <si>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</si>
  <si>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</si>
  <si>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</si>
  <si>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</si>
  <si>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</si>
  <si>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</si>
  <si>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</si>
  <si>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</si>
  <si>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</si>
  <si>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</si>
  <si>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</si>
  <si>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</si>
  <si>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</si>
  <si>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</si>
  <si>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</si>
  <si>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</si>
  <si>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</si>
  <si>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</si>
  <si>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</si>
  <si>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</si>
  <si>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</si>
  <si>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</si>
  <si>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</si>
  <si>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</si>
  <si>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</si>
  <si>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</si>
  <si>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</si>
  <si>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</si>
  <si>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</si>
  <si>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</si>
  <si>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</si>
  <si>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</si>
  <si>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</si>
  <si>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</si>
  <si>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</si>
  <si>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</si>
  <si>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</si>
  <si>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</si>
  <si>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</si>
  <si>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</si>
  <si>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</si>
  <si>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План на  2019 год</t>
  </si>
  <si>
    <t>Отчет за текущий период 2020 года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</si>
  <si>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</si>
  <si>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</si>
  <si>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</si>
  <si>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 xml:space="preserve">1102 - Массовый спорт </t>
  </si>
  <si>
    <t>Отчет об исполнении  бюджета муниципального  района Мелеузовский район Республики Башкортостан за январь-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</si>
</sst>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topLeftCell="A10" zoomScaleNormal="100" workbookViewId="0">
      <selection activeCell="C20" sqref="C20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20" t="s">
        <v>71</v>
      </c>
      <c r="B1" s="20"/>
      <c r="C1" s="20"/>
      <c r="D1" s="20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635207</v>
      </c>
      <c r="C5" s="13">
        <f>SUM(C6:C18)</f>
        <v>86986.460260000007</v>
      </c>
      <c r="D5" s="17">
        <f>C5/B5*100</f>
        <v>13.694191068423365</v>
      </c>
    </row>
    <row r="6" spans="1:4" ht="15.75" x14ac:dyDescent="0.25">
      <c r="A6" s="7" t="s">
        <v>4</v>
      </c>
      <c r="B6" s="14">
        <v>374530</v>
      </c>
      <c r="C6" s="14">
        <v>47420.898999999998</v>
      </c>
      <c r="D6" s="16">
        <f t="shared" ref="D6:D19" si="0">C6/B6*100</f>
        <v>12.661442074066162</v>
      </c>
    </row>
    <row r="7" spans="1:4" ht="31.5" x14ac:dyDescent="0.25">
      <c r="A7" s="7" t="s">
        <v>62</v>
      </c>
      <c r="B7" s="14">
        <v>20298</v>
      </c>
      <c r="C7" s="14">
        <v>3341.2649999999999</v>
      </c>
      <c r="D7" s="16">
        <f t="shared" si="0"/>
        <v>16.461055276381909</v>
      </c>
    </row>
    <row r="8" spans="1:4" ht="15.75" x14ac:dyDescent="0.25">
      <c r="A8" s="7" t="s">
        <v>5</v>
      </c>
      <c r="B8" s="14">
        <v>136746</v>
      </c>
      <c r="C8" s="14">
        <v>17111.539000000001</v>
      </c>
      <c r="D8" s="16">
        <f t="shared" si="0"/>
        <v>12.513374431427609</v>
      </c>
    </row>
    <row r="9" spans="1:4" ht="15.75" x14ac:dyDescent="0.25">
      <c r="A9" s="7" t="s">
        <v>6</v>
      </c>
      <c r="B9" s="14">
        <v>11637</v>
      </c>
      <c r="C9" s="14">
        <v>193.04300000000001</v>
      </c>
      <c r="D9" s="16"/>
    </row>
    <row r="10" spans="1:4" ht="15.75" x14ac:dyDescent="0.25">
      <c r="A10" s="7" t="s">
        <v>29</v>
      </c>
      <c r="B10" s="14">
        <v>1176</v>
      </c>
      <c r="C10" s="14">
        <v>70.156000000000006</v>
      </c>
      <c r="D10" s="16">
        <f t="shared" si="0"/>
        <v>5.9656462585034022</v>
      </c>
    </row>
    <row r="11" spans="1:4" ht="15.75" x14ac:dyDescent="0.25">
      <c r="A11" s="7" t="s">
        <v>7</v>
      </c>
      <c r="B11" s="14">
        <v>10917</v>
      </c>
      <c r="C11" s="14">
        <v>1624.8420000000001</v>
      </c>
      <c r="D11" s="16">
        <f t="shared" si="0"/>
        <v>14.883594394064303</v>
      </c>
    </row>
    <row r="12" spans="1:4" ht="31.5" hidden="1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56527</v>
      </c>
      <c r="C13" s="14">
        <v>12450.037</v>
      </c>
      <c r="D13" s="16">
        <f t="shared" si="0"/>
        <v>22.024938524952677</v>
      </c>
    </row>
    <row r="14" spans="1:4" ht="15.75" x14ac:dyDescent="0.25">
      <c r="A14" s="7" t="s">
        <v>10</v>
      </c>
      <c r="B14" s="14">
        <v>2270</v>
      </c>
      <c r="C14" s="14">
        <v>2062.9740000000002</v>
      </c>
      <c r="D14" s="16">
        <f t="shared" si="0"/>
        <v>90.879911894273135</v>
      </c>
    </row>
    <row r="15" spans="1:4" ht="15.75" x14ac:dyDescent="0.25">
      <c r="A15" s="7" t="s">
        <v>30</v>
      </c>
      <c r="B15" s="14">
        <v>525</v>
      </c>
      <c r="C15" s="14">
        <v>254.89125999999999</v>
      </c>
      <c r="D15" s="16">
        <f t="shared" si="0"/>
        <v>48.550716190476187</v>
      </c>
    </row>
    <row r="16" spans="1:4" ht="15.75" x14ac:dyDescent="0.25">
      <c r="A16" s="7" t="s">
        <v>11</v>
      </c>
      <c r="B16" s="14">
        <v>18850</v>
      </c>
      <c r="C16" s="14">
        <v>2021.634</v>
      </c>
      <c r="D16" s="16">
        <f t="shared" si="0"/>
        <v>10.724848806366047</v>
      </c>
    </row>
    <row r="17" spans="1:4" ht="15.75" x14ac:dyDescent="0.25">
      <c r="A17" s="7" t="s">
        <v>12</v>
      </c>
      <c r="B17" s="14">
        <v>30</v>
      </c>
      <c r="C17" s="14">
        <v>344.68099999999998</v>
      </c>
      <c r="D17" s="16">
        <f t="shared" si="0"/>
        <v>1148.9366666666665</v>
      </c>
    </row>
    <row r="18" spans="1:4" ht="15.75" x14ac:dyDescent="0.25">
      <c r="A18" s="7" t="s">
        <v>13</v>
      </c>
      <c r="B18" s="14">
        <v>1701</v>
      </c>
      <c r="C18" s="14">
        <v>90.498999999999995</v>
      </c>
      <c r="D18" s="16">
        <f t="shared" si="0"/>
        <v>5.3203409758965314</v>
      </c>
    </row>
    <row r="19" spans="1:4" s="6" customFormat="1" ht="15.75" x14ac:dyDescent="0.25">
      <c r="A19" s="5" t="s">
        <v>14</v>
      </c>
      <c r="B19" s="14">
        <v>1191410.3999999999</v>
      </c>
      <c r="C19" s="14">
        <v>138952.20000000001</v>
      </c>
      <c r="D19" s="16">
        <f t="shared" si="0"/>
        <v>11.662832555431784</v>
      </c>
    </row>
    <row r="20" spans="1:4" s="6" customFormat="1" ht="15.75" x14ac:dyDescent="0.25">
      <c r="A20" s="5" t="s">
        <v>15</v>
      </c>
      <c r="B20" s="15">
        <f>B19+B5</f>
        <v>1826617.4</v>
      </c>
      <c r="C20" s="15">
        <f>C19+C5</f>
        <v>225938.66026000003</v>
      </c>
      <c r="D20" s="17">
        <f>C20/B20*100</f>
        <v>12.369238367049391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B24+B25+B27+B28+B29+B26</f>
        <v>134266.20000000001</v>
      </c>
      <c r="C23" s="11">
        <f t="shared" ref="C23" si="1">C24+C25+C27+C28+C29+C26</f>
        <v>10327.532999999999</v>
      </c>
      <c r="D23" s="17">
        <f t="shared" ref="D23:D31" si="2">C23/B23*100</f>
        <v>7.6918338345763848</v>
      </c>
    </row>
    <row r="24" spans="1:4" ht="47.25" x14ac:dyDescent="0.25">
      <c r="A24" s="7" t="s">
        <v>31</v>
      </c>
      <c r="B24" s="12">
        <v>4747</v>
      </c>
      <c r="C24" s="12">
        <v>614.98599999999999</v>
      </c>
      <c r="D24" s="18">
        <f t="shared" si="2"/>
        <v>12.955255951127029</v>
      </c>
    </row>
    <row r="25" spans="1:4" ht="47.25" x14ac:dyDescent="0.25">
      <c r="A25" s="7" t="s">
        <v>32</v>
      </c>
      <c r="B25" s="12">
        <v>101039</v>
      </c>
      <c r="C25" s="12">
        <v>7536.5519999999997</v>
      </c>
      <c r="D25" s="18">
        <f t="shared" si="2"/>
        <v>7.4590524450954581</v>
      </c>
    </row>
    <row r="26" spans="1:4" ht="15.75" x14ac:dyDescent="0.25">
      <c r="A26" s="7" t="s">
        <v>67</v>
      </c>
      <c r="B26" s="12">
        <v>31</v>
      </c>
      <c r="C26" s="12"/>
      <c r="D26" s="18"/>
    </row>
    <row r="27" spans="1:4" ht="15.75" x14ac:dyDescent="0.25">
      <c r="A27" s="7" t="s">
        <v>33</v>
      </c>
      <c r="B27" s="12">
        <v>2600</v>
      </c>
      <c r="C27" s="12"/>
      <c r="D27" s="18"/>
    </row>
    <row r="28" spans="1:4" ht="15.75" x14ac:dyDescent="0.25">
      <c r="A28" s="7" t="s">
        <v>34</v>
      </c>
      <c r="B28" s="12">
        <v>800</v>
      </c>
      <c r="C28" s="12"/>
      <c r="D28" s="18"/>
    </row>
    <row r="29" spans="1:4" ht="15.75" x14ac:dyDescent="0.25">
      <c r="A29" s="7" t="s">
        <v>35</v>
      </c>
      <c r="B29" s="12">
        <v>25049.200000000001</v>
      </c>
      <c r="C29" s="12">
        <v>2175.9949999999999</v>
      </c>
      <c r="D29" s="18">
        <f t="shared" si="2"/>
        <v>8.6868842118710372</v>
      </c>
    </row>
    <row r="30" spans="1:4" s="6" customFormat="1" ht="15.75" x14ac:dyDescent="0.25">
      <c r="A30" s="5" t="s">
        <v>18</v>
      </c>
      <c r="B30" s="11">
        <f>B31</f>
        <v>2021.2</v>
      </c>
      <c r="C30" s="11">
        <f>C31</f>
        <v>505.3</v>
      </c>
      <c r="D30" s="17">
        <f t="shared" si="2"/>
        <v>25</v>
      </c>
    </row>
    <row r="31" spans="1:4" ht="15.75" x14ac:dyDescent="0.25">
      <c r="A31" s="7" t="s">
        <v>36</v>
      </c>
      <c r="B31" s="12">
        <v>2021.2</v>
      </c>
      <c r="C31" s="12">
        <v>505.3</v>
      </c>
      <c r="D31" s="17">
        <f t="shared" si="2"/>
        <v>25</v>
      </c>
    </row>
    <row r="32" spans="1:4" s="6" customFormat="1" ht="15.75" x14ac:dyDescent="0.25">
      <c r="A32" s="5" t="s">
        <v>19</v>
      </c>
      <c r="B32" s="11">
        <f>B33</f>
        <v>4498</v>
      </c>
      <c r="C32" s="11">
        <f>C33</f>
        <v>271.72000000000003</v>
      </c>
      <c r="D32" s="17">
        <f>C32/B32*100</f>
        <v>6.0409070698088048</v>
      </c>
    </row>
    <row r="33" spans="1:4" ht="31.5" x14ac:dyDescent="0.25">
      <c r="A33" s="7" t="s">
        <v>37</v>
      </c>
      <c r="B33" s="12">
        <v>4498</v>
      </c>
      <c r="C33" s="12">
        <v>271.72000000000003</v>
      </c>
      <c r="D33" s="16">
        <f t="shared" ref="D33:D67" si="3">C33/B33*100</f>
        <v>6.0409070698088048</v>
      </c>
    </row>
    <row r="34" spans="1:4" s="6" customFormat="1" ht="15.75" x14ac:dyDescent="0.25">
      <c r="A34" s="5" t="s">
        <v>20</v>
      </c>
      <c r="B34" s="11">
        <f>SUM(B35:B39)</f>
        <v>106863.8</v>
      </c>
      <c r="C34" s="11">
        <f>SUM(C35:C39)</f>
        <v>3850.9410000000003</v>
      </c>
      <c r="D34" s="17">
        <f>C34/B34*100</f>
        <v>3.603597289259787</v>
      </c>
    </row>
    <row r="35" spans="1:4" ht="15.75" hidden="1" x14ac:dyDescent="0.25">
      <c r="A35" s="7" t="s">
        <v>63</v>
      </c>
      <c r="B35" s="12"/>
      <c r="C35" s="12"/>
      <c r="D35" s="16"/>
    </row>
    <row r="36" spans="1:4" ht="15.75" x14ac:dyDescent="0.25">
      <c r="A36" s="7" t="s">
        <v>38</v>
      </c>
      <c r="B36" s="12">
        <v>15732.8</v>
      </c>
      <c r="C36" s="12">
        <v>706</v>
      </c>
      <c r="D36" s="16">
        <f t="shared" si="3"/>
        <v>4.4874402522119397</v>
      </c>
    </row>
    <row r="37" spans="1:4" ht="15.75" x14ac:dyDescent="0.25">
      <c r="A37" s="7" t="s">
        <v>39</v>
      </c>
      <c r="B37" s="12">
        <v>310</v>
      </c>
      <c r="C37" s="12"/>
      <c r="D37" s="16"/>
    </row>
    <row r="38" spans="1:4" ht="15.75" x14ac:dyDescent="0.25">
      <c r="A38" s="7" t="s">
        <v>40</v>
      </c>
      <c r="B38" s="12">
        <v>79701</v>
      </c>
      <c r="C38" s="12">
        <v>2913.4690000000001</v>
      </c>
      <c r="D38" s="16">
        <f t="shared" si="3"/>
        <v>3.6554986763026811</v>
      </c>
    </row>
    <row r="39" spans="1:4" ht="15.75" x14ac:dyDescent="0.25">
      <c r="A39" s="7" t="s">
        <v>41</v>
      </c>
      <c r="B39" s="12">
        <v>11120</v>
      </c>
      <c r="C39" s="12">
        <v>231.47200000000001</v>
      </c>
      <c r="D39" s="16">
        <f t="shared" si="3"/>
        <v>2.08158273381295</v>
      </c>
    </row>
    <row r="40" spans="1:4" s="6" customFormat="1" ht="15.75" x14ac:dyDescent="0.25">
      <c r="A40" s="5" t="s">
        <v>21</v>
      </c>
      <c r="B40" s="11">
        <f>B41+B42+B43+B44</f>
        <v>102937.60000000001</v>
      </c>
      <c r="C40" s="11">
        <f>C41+C42+C43+C44</f>
        <v>1936.567</v>
      </c>
      <c r="D40" s="17">
        <f>C40/B40*100</f>
        <v>1.8813018760880378</v>
      </c>
    </row>
    <row r="41" spans="1:4" ht="15.75" x14ac:dyDescent="0.25">
      <c r="A41" s="7" t="s">
        <v>42</v>
      </c>
      <c r="B41" s="12">
        <v>1717</v>
      </c>
      <c r="C41" s="12">
        <v>177.81700000000001</v>
      </c>
      <c r="D41" s="16">
        <f t="shared" si="3"/>
        <v>10.356260920209669</v>
      </c>
    </row>
    <row r="42" spans="1:4" ht="15.75" x14ac:dyDescent="0.25">
      <c r="A42" s="7" t="s">
        <v>43</v>
      </c>
      <c r="B42" s="12">
        <v>20471.900000000001</v>
      </c>
      <c r="C42" s="12">
        <v>570</v>
      </c>
      <c r="D42" s="16">
        <f t="shared" si="3"/>
        <v>2.7843043391184987</v>
      </c>
    </row>
    <row r="43" spans="1:4" ht="15.75" x14ac:dyDescent="0.25">
      <c r="A43" s="7" t="s">
        <v>44</v>
      </c>
      <c r="B43" s="12">
        <v>80748.7</v>
      </c>
      <c r="C43" s="12">
        <v>1188.75</v>
      </c>
      <c r="D43" s="16">
        <f t="shared" si="3"/>
        <v>1.472159923317651</v>
      </c>
    </row>
    <row r="44" spans="1:4" ht="15.75" hidden="1" x14ac:dyDescent="0.25">
      <c r="A44" s="7" t="s">
        <v>45</v>
      </c>
      <c r="B44" s="12">
        <v>0</v>
      </c>
      <c r="C44" s="12"/>
      <c r="D44" s="16" t="e">
        <f t="shared" si="3"/>
        <v>#DIV/0!</v>
      </c>
    </row>
    <row r="45" spans="1:4" s="6" customFormat="1" ht="15.75" x14ac:dyDescent="0.25">
      <c r="A45" s="5" t="s">
        <v>68</v>
      </c>
      <c r="B45" s="11">
        <f>B46</f>
        <v>3365</v>
      </c>
      <c r="C45" s="11">
        <f t="shared" ref="C45:D45" si="4">C46</f>
        <v>841.25</v>
      </c>
      <c r="D45" s="19">
        <f t="shared" si="3"/>
        <v>25</v>
      </c>
    </row>
    <row r="46" spans="1:4" ht="15.75" x14ac:dyDescent="0.25">
      <c r="A46" s="7" t="s">
        <v>69</v>
      </c>
      <c r="B46" s="12">
        <v>3365</v>
      </c>
      <c r="C46" s="12">
        <v>841.25</v>
      </c>
      <c r="D46" s="16">
        <f t="shared" si="3"/>
        <v>25</v>
      </c>
    </row>
    <row r="47" spans="1:4" s="6" customFormat="1" ht="15.75" x14ac:dyDescent="0.25">
      <c r="A47" s="5" t="s">
        <v>22</v>
      </c>
      <c r="B47" s="11">
        <f>SUM(B48:B53)</f>
        <v>1127785.7</v>
      </c>
      <c r="C47" s="11">
        <f>SUM(C48:C53)</f>
        <v>167986.253</v>
      </c>
      <c r="D47" s="17">
        <f>C47/B47*100</f>
        <v>14.89522814485057</v>
      </c>
    </row>
    <row r="48" spans="1:4" ht="15.75" x14ac:dyDescent="0.25">
      <c r="A48" s="7" t="s">
        <v>46</v>
      </c>
      <c r="B48" s="12">
        <v>382380.79999999999</v>
      </c>
      <c r="C48" s="12">
        <v>55268.47</v>
      </c>
      <c r="D48" s="16">
        <f t="shared" si="3"/>
        <v>14.453777490920046</v>
      </c>
    </row>
    <row r="49" spans="1:4" ht="15.75" x14ac:dyDescent="0.25">
      <c r="A49" s="7" t="s">
        <v>47</v>
      </c>
      <c r="B49" s="12">
        <v>568722.6</v>
      </c>
      <c r="C49" s="12">
        <v>82519.058000000005</v>
      </c>
      <c r="D49" s="16">
        <f t="shared" si="3"/>
        <v>14.509544371895897</v>
      </c>
    </row>
    <row r="50" spans="1:4" ht="15.75" x14ac:dyDescent="0.25">
      <c r="A50" s="7" t="s">
        <v>64</v>
      </c>
      <c r="B50" s="12">
        <v>104761.3</v>
      </c>
      <c r="C50" s="12">
        <v>24379.075000000001</v>
      </c>
      <c r="D50" s="16">
        <f t="shared" si="3"/>
        <v>23.27106956481067</v>
      </c>
    </row>
    <row r="51" spans="1:4" ht="15.75" hidden="1" customHeight="1" x14ac:dyDescent="0.25">
      <c r="A51" s="7" t="s">
        <v>48</v>
      </c>
      <c r="B51" s="12"/>
      <c r="C51" s="12"/>
      <c r="D51" s="16"/>
    </row>
    <row r="52" spans="1:4" ht="15.75" x14ac:dyDescent="0.25">
      <c r="A52" s="7" t="s">
        <v>50</v>
      </c>
      <c r="B52" s="12">
        <v>32674</v>
      </c>
      <c r="C52" s="12">
        <v>2008</v>
      </c>
      <c r="D52" s="16">
        <f t="shared" si="3"/>
        <v>6.1455591601885287</v>
      </c>
    </row>
    <row r="53" spans="1:4" ht="15.75" x14ac:dyDescent="0.25">
      <c r="A53" s="8" t="s">
        <v>49</v>
      </c>
      <c r="B53" s="12">
        <v>39247</v>
      </c>
      <c r="C53" s="12">
        <v>3811.65</v>
      </c>
      <c r="D53" s="16">
        <f t="shared" si="3"/>
        <v>9.7119525059240193</v>
      </c>
    </row>
    <row r="54" spans="1:4" s="6" customFormat="1" ht="15.75" x14ac:dyDescent="0.25">
      <c r="A54" s="5" t="s">
        <v>23</v>
      </c>
      <c r="B54" s="11">
        <f>B55</f>
        <v>92016.8</v>
      </c>
      <c r="C54" s="11">
        <f>C55</f>
        <v>21537.95</v>
      </c>
      <c r="D54" s="17">
        <f>C54/B54*100</f>
        <v>23.406540979473313</v>
      </c>
    </row>
    <row r="55" spans="1:4" ht="15.75" x14ac:dyDescent="0.25">
      <c r="A55" s="7" t="s">
        <v>51</v>
      </c>
      <c r="B55" s="12">
        <v>92016.8</v>
      </c>
      <c r="C55" s="12">
        <v>21537.95</v>
      </c>
      <c r="D55" s="16">
        <f t="shared" si="3"/>
        <v>23.406540979473313</v>
      </c>
    </row>
    <row r="56" spans="1:4" s="6" customFormat="1" ht="15.75" x14ac:dyDescent="0.25">
      <c r="A56" s="5" t="s">
        <v>60</v>
      </c>
      <c r="B56" s="11">
        <f>B57+B58+B59</f>
        <v>115207</v>
      </c>
      <c r="C56" s="11">
        <f>C57+C58+C59</f>
        <v>8712.6</v>
      </c>
      <c r="D56" s="17">
        <f>C56/B56*100</f>
        <v>7.5625613026986214</v>
      </c>
    </row>
    <row r="57" spans="1:4" ht="15.75" x14ac:dyDescent="0.25">
      <c r="A57" s="7" t="s">
        <v>52</v>
      </c>
      <c r="B57" s="12">
        <v>578</v>
      </c>
      <c r="C57" s="12">
        <v>90.98</v>
      </c>
      <c r="D57" s="16">
        <f t="shared" si="3"/>
        <v>15.740484429065745</v>
      </c>
    </row>
    <row r="58" spans="1:4" ht="15.75" x14ac:dyDescent="0.25">
      <c r="A58" s="7" t="s">
        <v>53</v>
      </c>
      <c r="B58" s="12">
        <v>10639</v>
      </c>
      <c r="C58" s="12"/>
      <c r="D58" s="16"/>
    </row>
    <row r="59" spans="1:4" ht="15.75" x14ac:dyDescent="0.25">
      <c r="A59" s="7" t="s">
        <v>54</v>
      </c>
      <c r="B59" s="12">
        <v>103990</v>
      </c>
      <c r="C59" s="12">
        <v>8621.6200000000008</v>
      </c>
      <c r="D59" s="16">
        <f t="shared" si="3"/>
        <v>8.2908164246562173</v>
      </c>
    </row>
    <row r="60" spans="1:4" s="6" customFormat="1" ht="15.75" x14ac:dyDescent="0.25">
      <c r="A60" s="5" t="s">
        <v>24</v>
      </c>
      <c r="B60" s="11">
        <f>B61+B62</f>
        <v>49246.1</v>
      </c>
      <c r="C60" s="11">
        <f t="shared" ref="C60" si="5">C61+C62</f>
        <v>8473.5</v>
      </c>
      <c r="D60" s="19">
        <f t="shared" si="3"/>
        <v>17.206438682454042</v>
      </c>
    </row>
    <row r="61" spans="1:4" ht="15.75" x14ac:dyDescent="0.25">
      <c r="A61" s="7" t="s">
        <v>55</v>
      </c>
      <c r="B61" s="12">
        <v>48901</v>
      </c>
      <c r="C61" s="12">
        <v>8473.5</v>
      </c>
      <c r="D61" s="16">
        <f t="shared" si="3"/>
        <v>17.327866505797427</v>
      </c>
    </row>
    <row r="62" spans="1:4" ht="15.75" x14ac:dyDescent="0.25">
      <c r="A62" s="7" t="s">
        <v>70</v>
      </c>
      <c r="B62" s="12">
        <v>345.1</v>
      </c>
      <c r="C62" s="12"/>
      <c r="D62" s="16"/>
    </row>
    <row r="63" spans="1:4" s="6" customFormat="1" ht="15.75" x14ac:dyDescent="0.25">
      <c r="A63" s="5" t="s">
        <v>25</v>
      </c>
      <c r="B63" s="11">
        <f>B64+B65</f>
        <v>4507</v>
      </c>
      <c r="C63" s="11">
        <f>C64+C65</f>
        <v>291.666</v>
      </c>
      <c r="D63" s="16">
        <f t="shared" si="3"/>
        <v>6.4714000443754163</v>
      </c>
    </row>
    <row r="64" spans="1:4" ht="15.75" x14ac:dyDescent="0.25">
      <c r="A64" s="7" t="s">
        <v>56</v>
      </c>
      <c r="B64" s="12">
        <v>3500</v>
      </c>
      <c r="C64" s="12">
        <v>291.666</v>
      </c>
      <c r="D64" s="16">
        <f t="shared" si="3"/>
        <v>8.3333142857142857</v>
      </c>
    </row>
    <row r="65" spans="1:4" ht="15.75" x14ac:dyDescent="0.25">
      <c r="A65" s="7" t="s">
        <v>57</v>
      </c>
      <c r="B65" s="12">
        <v>1007</v>
      </c>
      <c r="C65" s="12"/>
      <c r="D65" s="16"/>
    </row>
    <row r="66" spans="1:4" s="6" customFormat="1" ht="31.5" x14ac:dyDescent="0.25">
      <c r="A66" s="5" t="s">
        <v>59</v>
      </c>
      <c r="B66" s="11">
        <f>B67+B68</f>
        <v>66395</v>
      </c>
      <c r="C66" s="11">
        <f>C67+C68</f>
        <v>11065.2</v>
      </c>
      <c r="D66" s="17">
        <f>C66/B66*100</f>
        <v>16.665712779576776</v>
      </c>
    </row>
    <row r="67" spans="1:4" s="6" customFormat="1" ht="31.5" x14ac:dyDescent="0.25">
      <c r="A67" s="7" t="s">
        <v>58</v>
      </c>
      <c r="B67" s="12">
        <v>66395</v>
      </c>
      <c r="C67" s="12">
        <v>11065.2</v>
      </c>
      <c r="D67" s="16">
        <f t="shared" si="3"/>
        <v>16.665712779576776</v>
      </c>
    </row>
    <row r="68" spans="1:4" s="6" customFormat="1" ht="15.75" hidden="1" x14ac:dyDescent="0.25">
      <c r="A68" s="7" t="s">
        <v>61</v>
      </c>
      <c r="B68" s="12"/>
      <c r="C68" s="12"/>
      <c r="D68" s="16"/>
    </row>
    <row r="69" spans="1:4" ht="15.75" x14ac:dyDescent="0.25">
      <c r="A69" s="5" t="s">
        <v>26</v>
      </c>
      <c r="B69" s="11">
        <f>B66+B63+B60+B56+B54+B47+B40+B34+B32+B30+B23+B45</f>
        <v>1809109.4000000001</v>
      </c>
      <c r="C69" s="11">
        <f>C66+C63+C60+C56+C54+C47+C40+C34+C32+C30+C23+C45</f>
        <v>235800.47999999998</v>
      </c>
      <c r="D69" s="17">
        <f>C69/B69*100</f>
        <v>13.034064164389392</v>
      </c>
    </row>
    <row r="70" spans="1:4" ht="15.75" x14ac:dyDescent="0.25">
      <c r="A70" s="5" t="s">
        <v>27</v>
      </c>
      <c r="B70" s="11">
        <f>B20-B69</f>
        <v>17507.999999999767</v>
      </c>
      <c r="C70" s="11">
        <f>C20-C69</f>
        <v>-9861.8197399999481</v>
      </c>
      <c r="D70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2020-09-24T07:16:15Z</dcterms:modified>
</cp:coreProperties>
</file>