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- 2017\Исполнение консолидированного бюджета в разрезе МП\"/>
    </mc:Choice>
  </mc:AlternateContent>
  <bookViews>
    <workbookView xWindow="0" yWindow="60" windowWidth="28800" windowHeight="11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B14" i="1"/>
  <c r="B22" i="1" l="1"/>
  <c r="C14" i="1"/>
  <c r="C13" i="1"/>
  <c r="B13" i="1"/>
  <c r="C12" i="1"/>
  <c r="B12" i="1"/>
  <c r="C11" i="1"/>
  <c r="B11" i="1"/>
  <c r="C6" i="1"/>
  <c r="B6" i="1"/>
  <c r="G9" i="1"/>
  <c r="D11" i="1"/>
  <c r="D19" i="1"/>
  <c r="D20" i="1"/>
  <c r="E22" i="1"/>
  <c r="D22" i="1"/>
  <c r="E20" i="1"/>
  <c r="D15" i="1"/>
  <c r="E14" i="1"/>
  <c r="D14" i="1"/>
  <c r="E13" i="1"/>
  <c r="D13" i="1"/>
  <c r="D12" i="1"/>
  <c r="E11" i="1"/>
  <c r="E6" i="1"/>
  <c r="D6" i="1"/>
  <c r="F9" i="1" l="1"/>
  <c r="E24" i="1"/>
  <c r="D24" i="1"/>
  <c r="C24" i="1"/>
  <c r="B24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8" i="1"/>
  <c r="F8" i="1"/>
  <c r="G7" i="1"/>
  <c r="F7" i="1"/>
  <c r="G6" i="1"/>
  <c r="F6" i="1"/>
  <c r="G5" i="1"/>
  <c r="F5" i="1"/>
  <c r="G24" i="1" l="1"/>
  <c r="F24" i="1"/>
</calcChain>
</file>

<file path=xl/sharedStrings.xml><?xml version="1.0" encoding="utf-8"?>
<sst xmlns="http://schemas.openxmlformats.org/spreadsheetml/2006/main" count="30" uniqueCount="30">
  <si>
    <t xml:space="preserve"> Отчет</t>
  </si>
  <si>
    <t>Ед.Изм.: тыс.руб.</t>
  </si>
  <si>
    <t>Уточненный план  на  2016 год</t>
  </si>
  <si>
    <t>Уточненный план  на  2017 год</t>
  </si>
  <si>
    <t>Функциональная структура</t>
  </si>
  <si>
    <t>Темп роста 2017 года к 2016 году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</si>
  <si>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</si>
  <si>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</si>
  <si>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</si>
  <si>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</si>
  <si>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</si>
  <si>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</si>
  <si>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</si>
  <si>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</si>
  <si>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</si>
  <si>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</si>
  <si>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</si>
  <si>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</si>
  <si>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</si>
  <si>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</si>
  <si>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</si>
  <si>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</si>
  <si>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</si>
  <si>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</si>
  <si>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Непрограммные расходы</t>
  </si>
  <si>
    <t xml:space="preserve">Всего </t>
  </si>
  <si>
    <t>Исполнено за 9 месяцев 2017 года</t>
  </si>
  <si>
    <t>Исполнено за 9 месяцев 2016 года</t>
  </si>
  <si>
    <t>% испол-я уточненного плана за 9 месяцев 2017 года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</si>
  <si>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9 месяцев 2017 года в сравнении с аналогичным периодом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</si>
</sst>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5" fillId="0" borderId="1" xfId="0" applyNumberFormat="1" applyFont="1" applyBorder="1"/>
    <xf numFmtId="4" fontId="0" fillId="0" borderId="1" xfId="0" applyNumberFormat="1" applyFont="1" applyBorder="1"/>
    <xf numFmtId="4" fontId="6" fillId="0" borderId="1" xfId="0" applyNumberFormat="1" applyFont="1" applyBorder="1"/>
    <xf numFmtId="164" fontId="2" fillId="0" borderId="1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right" vertical="top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topLeftCell="A19" workbookViewId="0">
      <selection activeCell="J22" sqref="J22"/>
    </sheetView>
  </sheetViews>
  <sheetFormatPr defaultRowHeight="12.75" x14ac:dyDescent="0.2"/>
  <cols>
    <col min="1" max="1" width="53.6640625" style="4" customWidth="1"/>
    <col min="2" max="3" width="14.6640625" style="2" customWidth="1"/>
    <col min="4" max="4" width="15.6640625" style="2" customWidth="1"/>
    <col min="5" max="5" width="14.83203125" style="2" customWidth="1"/>
    <col min="6" max="6" width="15.5" style="5" customWidth="1"/>
    <col min="7" max="7" width="14.1640625" style="5" customWidth="1"/>
    <col min="8" max="8" width="9.33203125" style="1"/>
    <col min="9" max="9" width="12.1640625" style="1" bestFit="1" customWidth="1"/>
    <col min="10" max="16384" width="9.33203125" style="1"/>
  </cols>
  <sheetData>
    <row r="1" spans="1:7" x14ac:dyDescent="0.2">
      <c r="A1" s="15" t="s">
        <v>0</v>
      </c>
      <c r="B1" s="15"/>
      <c r="C1" s="15"/>
      <c r="D1" s="15"/>
      <c r="E1" s="15"/>
      <c r="F1" s="15"/>
      <c r="G1" s="15"/>
    </row>
    <row r="2" spans="1:7" ht="37.5" customHeight="1" x14ac:dyDescent="0.2">
      <c r="A2" s="15" t="s">
        <v>29</v>
      </c>
      <c r="B2" s="15"/>
      <c r="C2" s="15"/>
      <c r="D2" s="15"/>
      <c r="E2" s="15"/>
      <c r="F2" s="15"/>
      <c r="G2" s="15"/>
    </row>
    <row r="3" spans="1:7" x14ac:dyDescent="0.2">
      <c r="A3" s="4" t="s">
        <v>1</v>
      </c>
    </row>
    <row r="4" spans="1:7" ht="63.75" x14ac:dyDescent="0.2">
      <c r="A4" s="7" t="s">
        <v>4</v>
      </c>
      <c r="B4" s="3" t="s">
        <v>2</v>
      </c>
      <c r="C4" s="3" t="s">
        <v>27</v>
      </c>
      <c r="D4" s="3" t="s">
        <v>3</v>
      </c>
      <c r="E4" s="3" t="s">
        <v>26</v>
      </c>
      <c r="F4" s="3" t="s">
        <v>28</v>
      </c>
      <c r="G4" s="3" t="s">
        <v>5</v>
      </c>
    </row>
    <row r="5" spans="1:7" ht="54" customHeight="1" x14ac:dyDescent="0.25">
      <c r="A5" s="8" t="s">
        <v>6</v>
      </c>
      <c r="B5" s="12">
        <v>922939.82</v>
      </c>
      <c r="C5" s="12">
        <v>622455.84</v>
      </c>
      <c r="D5" s="12">
        <v>970653.33</v>
      </c>
      <c r="E5" s="12">
        <v>689257.95</v>
      </c>
      <c r="F5" s="13">
        <f>E5/D5*100</f>
        <v>71.009693028096848</v>
      </c>
      <c r="G5" s="6">
        <f>E5/C5*100</f>
        <v>110.73202397779735</v>
      </c>
    </row>
    <row r="6" spans="1:7" ht="60" x14ac:dyDescent="0.2">
      <c r="A6" s="8" t="s">
        <v>7</v>
      </c>
      <c r="B6" s="11">
        <f>67668.1-51864.1</f>
        <v>15804.000000000007</v>
      </c>
      <c r="C6" s="11">
        <f>49855.82-38889</f>
        <v>10966.82</v>
      </c>
      <c r="D6" s="11">
        <f>61765-43436</f>
        <v>18329</v>
      </c>
      <c r="E6" s="11">
        <f>44565.81-32757.74</f>
        <v>11808.069999999996</v>
      </c>
      <c r="F6" s="13">
        <f t="shared" ref="F6:F24" si="0">E6/D6*100</f>
        <v>64.422881772055192</v>
      </c>
      <c r="G6" s="6">
        <f t="shared" ref="G6:G24" si="1">E6/C6*100</f>
        <v>107.67086539215558</v>
      </c>
    </row>
    <row r="7" spans="1:7" ht="60" x14ac:dyDescent="0.2">
      <c r="A7" s="8" t="s">
        <v>8</v>
      </c>
      <c r="B7" s="11">
        <v>32067</v>
      </c>
      <c r="C7" s="11">
        <v>22526.7</v>
      </c>
      <c r="D7" s="11">
        <v>54748.3</v>
      </c>
      <c r="E7" s="11">
        <v>37629.65</v>
      </c>
      <c r="F7" s="13">
        <f t="shared" si="0"/>
        <v>68.732088484939254</v>
      </c>
      <c r="G7" s="6">
        <f t="shared" si="1"/>
        <v>167.04466255598911</v>
      </c>
    </row>
    <row r="8" spans="1:7" ht="45" x14ac:dyDescent="0.2">
      <c r="A8" s="8" t="s">
        <v>9</v>
      </c>
      <c r="B8" s="11">
        <v>3554.98</v>
      </c>
      <c r="C8" s="11">
        <v>2934.07</v>
      </c>
      <c r="D8" s="11">
        <v>1294.7</v>
      </c>
      <c r="E8" s="11">
        <v>728.39</v>
      </c>
      <c r="F8" s="13">
        <f t="shared" si="0"/>
        <v>56.25936510388506</v>
      </c>
      <c r="G8" s="6">
        <f t="shared" si="1"/>
        <v>24.825242751536262</v>
      </c>
    </row>
    <row r="9" spans="1:7" ht="60" x14ac:dyDescent="0.2">
      <c r="A9" s="8" t="s">
        <v>10</v>
      </c>
      <c r="B9" s="11">
        <v>4355.43</v>
      </c>
      <c r="C9" s="11">
        <v>1800</v>
      </c>
      <c r="D9" s="11">
        <v>1900</v>
      </c>
      <c r="E9" s="11">
        <v>1900</v>
      </c>
      <c r="F9" s="13">
        <f t="shared" ref="F9" si="2">E9/D9*100</f>
        <v>100</v>
      </c>
      <c r="G9" s="6">
        <f t="shared" si="1"/>
        <v>105.55555555555556</v>
      </c>
    </row>
    <row r="10" spans="1:7" ht="75" x14ac:dyDescent="0.2">
      <c r="A10" s="8" t="s">
        <v>11</v>
      </c>
      <c r="B10" s="11">
        <v>18597.7</v>
      </c>
      <c r="C10" s="11">
        <v>8746.16</v>
      </c>
      <c r="D10" s="11">
        <v>18617.099999999999</v>
      </c>
      <c r="E10" s="11">
        <v>8758.48</v>
      </c>
      <c r="F10" s="13">
        <f t="shared" si="0"/>
        <v>47.045350779659564</v>
      </c>
      <c r="G10" s="6">
        <f t="shared" si="1"/>
        <v>100.14086181821507</v>
      </c>
    </row>
    <row r="11" spans="1:7" ht="45" x14ac:dyDescent="0.2">
      <c r="A11" s="8" t="s">
        <v>12</v>
      </c>
      <c r="B11" s="11">
        <f>92068.86-4480</f>
        <v>87588.86</v>
      </c>
      <c r="C11" s="11">
        <f>76137.57-3973.17</f>
        <v>72164.400000000009</v>
      </c>
      <c r="D11" s="11">
        <f>100363.56-5710.2</f>
        <v>94653.36</v>
      </c>
      <c r="E11" s="11">
        <f>82208.3-5635.6</f>
        <v>76572.7</v>
      </c>
      <c r="F11" s="13">
        <f t="shared" si="0"/>
        <v>80.898026229602422</v>
      </c>
      <c r="G11" s="6">
        <f t="shared" si="1"/>
        <v>106.10869071176367</v>
      </c>
    </row>
    <row r="12" spans="1:7" ht="45" x14ac:dyDescent="0.25">
      <c r="A12" s="8" t="s">
        <v>13</v>
      </c>
      <c r="B12" s="12">
        <f>56917.6-1579.2</f>
        <v>55338.400000000001</v>
      </c>
      <c r="C12" s="12">
        <f>39028.35-1461.4</f>
        <v>37566.949999999997</v>
      </c>
      <c r="D12" s="12">
        <f>57687.4-2891.1</f>
        <v>54796.3</v>
      </c>
      <c r="E12" s="12">
        <f>36487.51-2472.97</f>
        <v>34014.54</v>
      </c>
      <c r="F12" s="13">
        <f t="shared" si="0"/>
        <v>62.074519629975015</v>
      </c>
      <c r="G12" s="6">
        <f t="shared" si="1"/>
        <v>90.543789155095112</v>
      </c>
    </row>
    <row r="13" spans="1:7" ht="90" x14ac:dyDescent="0.2">
      <c r="A13" s="8" t="s">
        <v>14</v>
      </c>
      <c r="B13" s="11">
        <f>142811.88-10614</f>
        <v>132197.88</v>
      </c>
      <c r="C13" s="11">
        <f>96231.71-8174</f>
        <v>88057.71</v>
      </c>
      <c r="D13" s="11">
        <f>165137.91-87320.15</f>
        <v>77817.760000000009</v>
      </c>
      <c r="E13" s="11">
        <f>112818.4-79650.3</f>
        <v>33168.099999999991</v>
      </c>
      <c r="F13" s="13">
        <f t="shared" si="0"/>
        <v>42.622789450634393</v>
      </c>
      <c r="G13" s="6">
        <f t="shared" si="1"/>
        <v>37.666321324958361</v>
      </c>
    </row>
    <row r="14" spans="1:7" ht="60" x14ac:dyDescent="0.25">
      <c r="A14" s="8" t="s">
        <v>15</v>
      </c>
      <c r="B14" s="12">
        <f>93493.27-50476</f>
        <v>43017.270000000004</v>
      </c>
      <c r="C14" s="12">
        <f>71186.14-45559.76</f>
        <v>25626.379999999997</v>
      </c>
      <c r="D14" s="12">
        <f>128451.45-60455.25</f>
        <v>67996.2</v>
      </c>
      <c r="E14" s="12">
        <f>78431.14-47728</f>
        <v>30703.14</v>
      </c>
      <c r="F14" s="13">
        <f t="shared" si="0"/>
        <v>45.154199793517876</v>
      </c>
      <c r="G14" s="6">
        <f t="shared" si="1"/>
        <v>119.81067946389621</v>
      </c>
    </row>
    <row r="15" spans="1:7" ht="75" x14ac:dyDescent="0.2">
      <c r="A15" s="8" t="s">
        <v>16</v>
      </c>
      <c r="B15" s="11">
        <v>5791</v>
      </c>
      <c r="C15" s="11">
        <v>1904.8</v>
      </c>
      <c r="D15" s="11">
        <f>3371-380</f>
        <v>2991</v>
      </c>
      <c r="E15" s="11">
        <v>1493.46</v>
      </c>
      <c r="F15" s="13">
        <f t="shared" si="0"/>
        <v>49.931795386158477</v>
      </c>
      <c r="G15" s="6">
        <f t="shared" si="1"/>
        <v>78.405081898362042</v>
      </c>
    </row>
    <row r="16" spans="1:7" ht="60" x14ac:dyDescent="0.2">
      <c r="A16" s="8" t="s">
        <v>17</v>
      </c>
      <c r="B16" s="11">
        <v>763</v>
      </c>
      <c r="C16" s="11">
        <v>517</v>
      </c>
      <c r="D16" s="11">
        <v>4950</v>
      </c>
      <c r="E16" s="11">
        <v>559.24</v>
      </c>
      <c r="F16" s="13">
        <f t="shared" si="0"/>
        <v>11.297777777777778</v>
      </c>
      <c r="G16" s="6">
        <f t="shared" si="1"/>
        <v>108.17021276595744</v>
      </c>
    </row>
    <row r="17" spans="1:7" ht="60" x14ac:dyDescent="0.2">
      <c r="A17" s="8" t="s">
        <v>18</v>
      </c>
      <c r="B17" s="11">
        <v>30537.05</v>
      </c>
      <c r="C17" s="11">
        <v>23741.22</v>
      </c>
      <c r="D17" s="11">
        <v>34395.199999999997</v>
      </c>
      <c r="E17" s="11">
        <v>28783.599999999999</v>
      </c>
      <c r="F17" s="13">
        <f t="shared" si="0"/>
        <v>83.684932781318324</v>
      </c>
      <c r="G17" s="6">
        <f t="shared" si="1"/>
        <v>121.23892537957188</v>
      </c>
    </row>
    <row r="18" spans="1:7" ht="45" x14ac:dyDescent="0.25">
      <c r="A18" s="8" t="s">
        <v>19</v>
      </c>
      <c r="B18" s="12">
        <v>98755.19</v>
      </c>
      <c r="C18" s="12">
        <v>84593.57</v>
      </c>
      <c r="D18" s="12">
        <v>103160.38</v>
      </c>
      <c r="E18" s="12">
        <v>57183</v>
      </c>
      <c r="F18" s="13">
        <f t="shared" si="0"/>
        <v>55.431164561433363</v>
      </c>
      <c r="G18" s="6">
        <f t="shared" si="1"/>
        <v>67.597336298728138</v>
      </c>
    </row>
    <row r="19" spans="1:7" ht="60" x14ac:dyDescent="0.2">
      <c r="A19" s="8" t="s">
        <v>20</v>
      </c>
      <c r="B19" s="11">
        <v>36880.07</v>
      </c>
      <c r="C19" s="11">
        <v>27198.46</v>
      </c>
      <c r="D19" s="11">
        <f>68771.31</f>
        <v>68771.31</v>
      </c>
      <c r="E19" s="11">
        <v>37023.97</v>
      </c>
      <c r="F19" s="13">
        <f t="shared" si="0"/>
        <v>53.836359958825852</v>
      </c>
      <c r="G19" s="6">
        <f t="shared" si="1"/>
        <v>136.12524385571831</v>
      </c>
    </row>
    <row r="20" spans="1:7" ht="75" x14ac:dyDescent="0.2">
      <c r="A20" s="8" t="s">
        <v>21</v>
      </c>
      <c r="B20" s="11">
        <v>8173.59</v>
      </c>
      <c r="C20" s="11">
        <v>2686.29</v>
      </c>
      <c r="D20" s="11">
        <f>3789.9-1761.8</f>
        <v>2028.1000000000001</v>
      </c>
      <c r="E20" s="11">
        <f>2190.29-1512.92</f>
        <v>677.36999999999989</v>
      </c>
      <c r="F20" s="13">
        <f t="shared" si="0"/>
        <v>33.399240668606076</v>
      </c>
      <c r="G20" s="6">
        <f t="shared" si="1"/>
        <v>25.215818098567166</v>
      </c>
    </row>
    <row r="21" spans="1:7" ht="60" x14ac:dyDescent="0.2">
      <c r="A21" s="8" t="s">
        <v>22</v>
      </c>
      <c r="B21" s="11">
        <v>7794</v>
      </c>
      <c r="C21" s="11">
        <v>5199.51</v>
      </c>
      <c r="D21" s="11">
        <v>9197</v>
      </c>
      <c r="E21" s="11">
        <v>6518.45</v>
      </c>
      <c r="F21" s="13">
        <f t="shared" si="0"/>
        <v>70.875829074698274</v>
      </c>
      <c r="G21" s="6">
        <f t="shared" si="1"/>
        <v>125.36662108544843</v>
      </c>
    </row>
    <row r="22" spans="1:7" ht="60" x14ac:dyDescent="0.2">
      <c r="A22" s="8" t="s">
        <v>23</v>
      </c>
      <c r="B22" s="11">
        <f>75270.55-60</f>
        <v>75210.55</v>
      </c>
      <c r="C22" s="11">
        <v>48762.73</v>
      </c>
      <c r="D22" s="11">
        <f>132928.86-174.71</f>
        <v>132754.15</v>
      </c>
      <c r="E22" s="11">
        <f>87916.73-174.17</f>
        <v>87742.56</v>
      </c>
      <c r="F22" s="13">
        <f t="shared" si="0"/>
        <v>66.094024179281774</v>
      </c>
      <c r="G22" s="6">
        <f t="shared" si="1"/>
        <v>179.93775163941802</v>
      </c>
    </row>
    <row r="23" spans="1:7" ht="15" x14ac:dyDescent="0.2">
      <c r="A23" s="8" t="s">
        <v>24</v>
      </c>
      <c r="B23" s="11"/>
      <c r="C23" s="11"/>
      <c r="D23" s="11"/>
      <c r="E23" s="11"/>
      <c r="F23" s="13"/>
      <c r="G23" s="6"/>
    </row>
    <row r="24" spans="1:7" ht="15" x14ac:dyDescent="0.25">
      <c r="A24" s="9" t="s">
        <v>25</v>
      </c>
      <c r="B24" s="10">
        <f>SUM(B5:B23)</f>
        <v>1579365.79</v>
      </c>
      <c r="C24" s="10">
        <f t="shared" ref="C24:E24" si="3">SUM(C5:C23)</f>
        <v>1087448.6099999999</v>
      </c>
      <c r="D24" s="10">
        <f t="shared" si="3"/>
        <v>1719053.19</v>
      </c>
      <c r="E24" s="10">
        <f t="shared" si="3"/>
        <v>1144522.67</v>
      </c>
      <c r="F24" s="13">
        <f t="shared" si="0"/>
        <v>66.578665317505383</v>
      </c>
      <c r="G24" s="6">
        <f t="shared" si="1"/>
        <v>105.24843744110355</v>
      </c>
    </row>
    <row r="31" spans="1:7" x14ac:dyDescent="0.2">
      <c r="D31" s="14"/>
    </row>
    <row r="48" ht="0.75" hidden="1" customHeight="1" x14ac:dyDescent="0.2"/>
    <row r="49" hidden="1" x14ac:dyDescent="0.2"/>
    <row r="50" ht="1.5" customHeight="1" x14ac:dyDescent="0.2"/>
  </sheetData>
  <mergeCells count="2">
    <mergeCell ref="A1:G1"/>
    <mergeCell ref="A2:G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2017-05-25T10:56:56Z</cp:lastPrinted>
  <dcterms:created xsi:type="dcterms:W3CDTF">2017-05-25T10:54:37Z</dcterms:created>
  <dcterms:modified xsi:type="dcterms:W3CDTF">2017-10-24T03:07:20Z</dcterms:modified>
</cp:coreProperties>
</file>