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"/>
    </mc:Choice>
  </mc:AlternateContent>
  <bookViews>
    <workbookView xWindow="0" yWindow="0" windowWidth="19200" windowHeight="8235"/>
  </bookViews>
  <sheets>
    <sheet name="Свод_Расх_Рз" sheetId="1" r:id="rId1"/>
  </sheets>
  <definedNames>
    <definedName name="_xlnm.Print_Titles" localSheetId="0">Свод_Расх_Рз!$3:$4</definedName>
    <definedName name="_xlnm.Print_Area" localSheetId="0">Свод_Расх_Рз!$A$1:$K$59</definedName>
  </definedNames>
  <calcPr calcId="152511" fullPrecision="0"/>
</workbook>
</file>

<file path=xl/calcChain.xml><?xml version="1.0" encoding="utf-8"?>
<calcChain xmlns="http://schemas.openxmlformats.org/spreadsheetml/2006/main">
  <c r="J18" i="1" l="1"/>
  <c r="H18" i="1"/>
  <c r="F18" i="1"/>
  <c r="J51" i="1"/>
  <c r="J50" i="1"/>
  <c r="J49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4" i="1"/>
  <c r="J13" i="1"/>
  <c r="J12" i="1"/>
  <c r="J11" i="1"/>
  <c r="J10" i="1"/>
  <c r="J9" i="1"/>
  <c r="J7" i="1"/>
  <c r="J6" i="1"/>
  <c r="J5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7" i="1"/>
  <c r="H26" i="1"/>
  <c r="H25" i="1"/>
  <c r="H24" i="1"/>
  <c r="H23" i="1"/>
  <c r="H22" i="1"/>
  <c r="H21" i="1"/>
  <c r="H20" i="1"/>
  <c r="H19" i="1"/>
  <c r="H17" i="1"/>
  <c r="H14" i="1"/>
  <c r="H13" i="1"/>
  <c r="H12" i="1"/>
  <c r="H11" i="1"/>
  <c r="H10" i="1"/>
  <c r="H9" i="1"/>
  <c r="H7" i="1"/>
  <c r="H6" i="1"/>
  <c r="H5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7" i="1"/>
  <c r="F14" i="1"/>
  <c r="F13" i="1"/>
  <c r="F12" i="1"/>
  <c r="F11" i="1"/>
  <c r="F10" i="1"/>
  <c r="F9" i="1"/>
  <c r="F7" i="1"/>
  <c r="F6" i="1"/>
  <c r="F5" i="1"/>
  <c r="D51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4" i="1"/>
  <c r="D13" i="1"/>
  <c r="D12" i="1"/>
  <c r="D11" i="1"/>
  <c r="D10" i="1"/>
  <c r="D8" i="1"/>
  <c r="D7" i="1"/>
  <c r="D6" i="1"/>
  <c r="G17" i="1"/>
  <c r="I17" i="1"/>
  <c r="E17" i="1"/>
  <c r="B17" i="1"/>
  <c r="C17" i="1"/>
  <c r="I13" i="1"/>
  <c r="G13" i="1"/>
  <c r="E13" i="1"/>
  <c r="B13" i="1"/>
  <c r="C13" i="1"/>
  <c r="I46" i="1"/>
  <c r="G46" i="1"/>
  <c r="E46" i="1"/>
  <c r="C46" i="1"/>
  <c r="I41" i="1"/>
  <c r="G41" i="1"/>
  <c r="E41" i="1"/>
  <c r="C41" i="1"/>
  <c r="I37" i="1"/>
  <c r="G37" i="1"/>
  <c r="E37" i="1"/>
  <c r="C37" i="1"/>
  <c r="I28" i="1"/>
  <c r="G28" i="1"/>
  <c r="E28" i="1"/>
  <c r="F28" i="1" s="1"/>
  <c r="C28" i="1"/>
  <c r="I11" i="1"/>
  <c r="G11" i="1"/>
  <c r="E11" i="1"/>
  <c r="C11" i="1"/>
  <c r="I5" i="1"/>
  <c r="G5" i="1"/>
  <c r="E5" i="1"/>
  <c r="C5" i="1"/>
  <c r="B46" i="1"/>
  <c r="B43" i="1"/>
  <c r="B41" i="1"/>
  <c r="B37" i="1"/>
  <c r="B35" i="1"/>
  <c r="B28" i="1"/>
  <c r="B23" i="1"/>
  <c r="B11" i="1"/>
  <c r="B5" i="1"/>
  <c r="H28" i="1" l="1"/>
  <c r="B51" i="1"/>
  <c r="E35" i="1" l="1"/>
  <c r="C35" i="1" l="1"/>
  <c r="I43" i="1" l="1"/>
  <c r="G43" i="1"/>
  <c r="E43" i="1"/>
  <c r="C43" i="1"/>
  <c r="I35" i="1"/>
  <c r="G35" i="1"/>
  <c r="G23" i="1" s="1"/>
  <c r="I23" i="1"/>
  <c r="E23" i="1"/>
  <c r="C23" i="1"/>
  <c r="G51" i="1" l="1"/>
  <c r="I51" i="1"/>
  <c r="E51" i="1"/>
  <c r="C51" i="1"/>
  <c r="H51" i="1" l="1"/>
  <c r="F51" i="1"/>
  <c r="D5" i="1"/>
</calcChain>
</file>

<file path=xl/sharedStrings.xml><?xml version="1.0" encoding="utf-8"?>
<sst xmlns="http://schemas.openxmlformats.org/spreadsheetml/2006/main" count="105" uniqueCount="81">
  <si>
    <t>Функциональная структура расходов</t>
  </si>
  <si>
    <t>ИТОГО РАСХОДОВ</t>
  </si>
  <si>
    <t>Темп прироста 2017 год 
к 2016 году, 
%</t>
  </si>
  <si>
    <t>Темп прироста 2018 год 
к 2017 году, 
%</t>
  </si>
  <si>
    <t>Темп прироста 2019 год 
к 2018 году, 
%</t>
  </si>
  <si>
    <t>Темп прироста 2020 год 
к 2019 году, 
%</t>
  </si>
  <si>
    <t>Общегосударственные вопросы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</si>
  <si>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</si>
  <si>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</si>
  <si>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</si>
  <si>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</si>
  <si>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</si>
  <si>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</si>
  <si>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</si>
  <si>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</si>
  <si>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</si>
  <si>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</si>
  <si>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</si>
  <si>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</si>
  <si>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</si>
  <si>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</si>
  <si>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</si>
  <si>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</si>
  <si>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</si>
  <si>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</si>
  <si>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</si>
  <si>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</si>
  <si>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</si>
  <si>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</si>
  <si>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</si>
  <si>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</si>
  <si>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</si>
  <si>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</si>
  <si>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</si>
  <si>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</si>
  <si>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</si>
  <si>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</si>
  <si>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</si>
  <si>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</si>
  <si>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</si>
  <si>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</si>
  <si>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</si>
  <si>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</si>
  <si>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Межбюджетнфе трансферты общего характера бюджетам бюджетной системы Российской Федерации</t>
  </si>
  <si>
    <t>1401 - Дотации на выравнивание бюджетной обеспеченности субъектов Российской Федерации и муниципальных образований</t>
  </si>
  <si>
    <t>1403 - Прочие межбюджетные трансферты общего характера</t>
  </si>
  <si>
    <t>Отчет 
за 2016 год, 
тыс. рублей</t>
  </si>
  <si>
    <t>Ожидаемое исполнение за 2017 год, 
тыс. рублей</t>
  </si>
  <si>
    <t>Проект 
на 2018 год, 
тыс. рублей</t>
  </si>
  <si>
    <t>Проект 
на 2019 год, 
тыс. рублей</t>
  </si>
  <si>
    <t>Проект 
на 2020 год, 
тыс. рублей</t>
  </si>
  <si>
    <t>0703- Дополнительное образование</t>
  </si>
  <si>
    <t>Сведения о расходах бюджета муниципального района Мелеузовский район Республики Башкортостан по разделам и подразделам классификации расходов на 2018 год и на плановый период 2019 и 2020 годов 
в сравнении с ожидаемым исполнением за 2017 год и отчетом за 2016 год</t>
  </si>
  <si>
    <t>0310- Обеспечение пожарной безопасности</t>
  </si>
  <si>
    <t>0314 -Другие вопросы в оьбласти национальной безопасности и правоохранительной деятельности</t>
  </si>
  <si>
    <t>0401- Общеэкономические вопросы</t>
  </si>
  <si>
    <t>Непрограмные расходы</t>
  </si>
  <si>
    <t>Условно-утвержденные расходы</t>
  </si>
  <si>
    <t>Х</t>
  </si>
  <si>
    <t>Доведение бюджетных ассигнований на обеспечение функций местной администрации муниципального района в полном объеме по мере исполнения бюджета</t>
  </si>
  <si>
    <t>Увеличение расходов  за счет средств муниципального района Мелеузовский район Республики Башкортостан на оценку объектов недвижимости, находящихся в муниципальной собственности</t>
  </si>
  <si>
    <t>Доведение бюджетных ассигнований на обеспечение функций органов управления  в полном объеме по мере исполнения бюджета</t>
  </si>
  <si>
    <t xml:space="preserve">Распределение бюджетных ассигнований, предусмотренных на обеспечение реализации Указов Президента Российской Федерации от 7 мая 2012 года, увеличение субсидии на укрепление материаль-технической базы учреждений культуры. </t>
  </si>
  <si>
    <t>Увеличение субсидий за счет средств Республики Башкортостан на улучшение жилищных условий и предоставление социальных мер поддержки отдельным категориям граждан</t>
  </si>
  <si>
    <t>Увеличение расходов на разработку проекта реконструкции КСК "Тулпар"</t>
  </si>
  <si>
    <t>Примечание</t>
  </si>
  <si>
    <t>* Пояснение различий в случае отклонения на 5% и более</t>
  </si>
  <si>
    <t>Отсутствие выборов в планируемых периодах</t>
  </si>
  <si>
    <t>Целевое предоставление субсидии из бюджета Республики Башкортостан на дорожное хозяйство и благоустройство</t>
  </si>
  <si>
    <t xml:space="preserve">Распределение бюджетных ассигнований, предусмотренных на обеспечение реализации Указов Президента Российской Федерации от 7 мая 2012 года, увеличение субсидии на укрепление материально-технической базы учреждений. </t>
  </si>
  <si>
    <t xml:space="preserve">Распределение бюджетных ассигнований, предусмотренных на обеспечение реализации Указов Президента Российской Федерации от 7 мая 2012 года, увеличение субсидии на укрепление материально технической базы учреждений. </t>
  </si>
  <si>
    <t>Увеличение субсидии на реконструкцию и проведение капитального ремонта МАУ ДООЛ "Спартаковец"</t>
  </si>
  <si>
    <t>Дополнительное выделение средств из бюджета Республики Башкортостан на мероприятия по формированию современной городской среды</t>
  </si>
  <si>
    <t>Дополнительное выделение средств из муниципального бюджета на проведение мероприятий в сфере архитектуры и градостроительства</t>
  </si>
  <si>
    <t>Дополнительное выделение средств из бюджета Республики Башкортостан на осуществление мероприятий по передоходу на поквартирные системы отопления и установке блочных котельных</t>
  </si>
  <si>
    <t>Причины отклонений*</t>
  </si>
  <si>
    <t>Снижение объема расходов Дорожного фонда РБ за счет средств  бюджета Республики Башкортостан в связи со снижением поступления акцизов</t>
  </si>
  <si>
    <t>Увеличение количества получателей доплаты к пенсии за выслугу лет гражданам, ушедшим на пенсию с муниципальной службы</t>
  </si>
  <si>
    <t>Увеличение субвенций за счет средств бюджета Республики Башкортостан на осуществление полномочий по первичному воинскому учету в связи с изменением методики распределения субвенций</t>
  </si>
  <si>
    <t>В утвержденном бюджете дополнительное выделение средств в 2017 году на переселение граждан из аварийного жилищного фонда</t>
  </si>
  <si>
    <t>Увеличение расходов в связи с удорожанием стоимости 1 минуты вещания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</si>
</sst>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 shrinkToFit="1"/>
    </xf>
    <xf numFmtId="49" fontId="8" fillId="0" borderId="1" xfId="0" applyNumberFormat="1" applyFont="1" applyFill="1" applyBorder="1" applyAlignment="1">
      <alignment wrapText="1" shrinkToFit="1"/>
    </xf>
    <xf numFmtId="49" fontId="8" fillId="0" borderId="1" xfId="0" applyNumberFormat="1" applyFont="1" applyFill="1" applyBorder="1"/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Fill="1" applyBorder="1" applyAlignment="1">
      <alignment horizontal="center" vertical="top"/>
    </xf>
    <xf numFmtId="165" fontId="1" fillId="0" borderId="0" xfId="0" applyNumberFormat="1" applyFont="1" applyFill="1"/>
    <xf numFmtId="0" fontId="1" fillId="0" borderId="0" xfId="0" applyFont="1" applyFill="1"/>
    <xf numFmtId="165" fontId="6" fillId="0" borderId="1" xfId="0" applyNumberFormat="1" applyFont="1" applyFill="1" applyBorder="1" applyAlignment="1">
      <alignment horizontal="center" vertical="top" shrinkToFit="1"/>
    </xf>
    <xf numFmtId="165" fontId="4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center" vertical="top"/>
    </xf>
    <xf numFmtId="10" fontId="11" fillId="0" borderId="1" xfId="0" applyNumberFormat="1" applyFont="1" applyFill="1" applyBorder="1" applyAlignment="1">
      <alignment horizontal="center" vertical="top"/>
    </xf>
    <xf numFmtId="165" fontId="8" fillId="0" borderId="0" xfId="0" applyNumberFormat="1" applyFont="1" applyFill="1"/>
    <xf numFmtId="0" fontId="8" fillId="0" borderId="0" xfId="0" applyFont="1" applyFill="1"/>
    <xf numFmtId="0" fontId="0" fillId="0" borderId="1" xfId="0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Zeros="0" tabSelected="1" view="pageBreakPreview" zoomScale="75" zoomScaleNormal="40" zoomScaleSheetLayoutView="75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F45" sqref="F45"/>
    </sheetView>
  </sheetViews>
  <sheetFormatPr defaultRowHeight="15.75" x14ac:dyDescent="0.25"/>
  <cols>
    <col min="1" max="1" width="43" style="10" customWidth="1"/>
    <col min="2" max="2" width="14.875" style="10" customWidth="1"/>
    <col min="3" max="3" width="15" style="10" customWidth="1"/>
    <col min="4" max="4" width="14.875" style="10" customWidth="1"/>
    <col min="5" max="5" width="15" style="10" customWidth="1"/>
    <col min="6" max="6" width="14.625" style="10" customWidth="1"/>
    <col min="7" max="10" width="14.5" style="10" customWidth="1"/>
    <col min="11" max="11" width="44.25" style="10" customWidth="1"/>
    <col min="12" max="16384" width="9" style="10"/>
  </cols>
  <sheetData>
    <row r="1" spans="1:12" ht="93" customHeight="1" x14ac:dyDescent="0.3">
      <c r="A1" s="30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24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2" ht="93.6" customHeight="1" x14ac:dyDescent="0.25">
      <c r="A3" s="1" t="s">
        <v>0</v>
      </c>
      <c r="B3" s="11" t="s">
        <v>46</v>
      </c>
      <c r="C3" s="1" t="s">
        <v>47</v>
      </c>
      <c r="D3" s="1" t="s">
        <v>2</v>
      </c>
      <c r="E3" s="1" t="s">
        <v>48</v>
      </c>
      <c r="F3" s="1" t="s">
        <v>3</v>
      </c>
      <c r="G3" s="1" t="s">
        <v>49</v>
      </c>
      <c r="H3" s="1" t="s">
        <v>4</v>
      </c>
      <c r="I3" s="1" t="s">
        <v>50</v>
      </c>
      <c r="J3" s="1" t="s">
        <v>5</v>
      </c>
      <c r="K3" s="7" t="s">
        <v>75</v>
      </c>
    </row>
    <row r="4" spans="1:12" ht="18.75" x14ac:dyDescent="0.25">
      <c r="A4" s="2">
        <v>1</v>
      </c>
      <c r="B4" s="1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13">
        <v>11</v>
      </c>
    </row>
    <row r="5" spans="1:12" s="17" customFormat="1" ht="29.25" customHeight="1" x14ac:dyDescent="0.25">
      <c r="A5" s="3" t="s">
        <v>6</v>
      </c>
      <c r="B5" s="14">
        <f>SUM(B6:B10)</f>
        <v>87877.8</v>
      </c>
      <c r="C5" s="14">
        <f>SUM(C6:C10)</f>
        <v>89787.6</v>
      </c>
      <c r="D5" s="15">
        <f>C5/B5-1</f>
        <v>2.1999999999999999E-2</v>
      </c>
      <c r="E5" s="14">
        <f>SUM(E6:E10)</f>
        <v>86071</v>
      </c>
      <c r="F5" s="15">
        <f>E5/C5-1</f>
        <v>-4.1000000000000002E-2</v>
      </c>
      <c r="G5" s="14">
        <f>SUM(G6:G10)</f>
        <v>86748.9</v>
      </c>
      <c r="H5" s="15">
        <f>G5/E5-1</f>
        <v>8.0000000000000002E-3</v>
      </c>
      <c r="I5" s="14">
        <f>SUM(I6:I10)</f>
        <v>87246.2</v>
      </c>
      <c r="J5" s="15">
        <f>I5/G5-1</f>
        <v>6.0000000000000001E-3</v>
      </c>
      <c r="K5" s="9" t="s">
        <v>58</v>
      </c>
      <c r="L5" s="16"/>
    </row>
    <row r="6" spans="1:12" ht="72" customHeight="1" x14ac:dyDescent="0.25">
      <c r="A6" s="4" t="s">
        <v>7</v>
      </c>
      <c r="B6" s="18">
        <v>3493.4</v>
      </c>
      <c r="C6" s="19">
        <v>3396</v>
      </c>
      <c r="D6" s="20">
        <f>C6/B6-1</f>
        <v>-2.8000000000000001E-2</v>
      </c>
      <c r="E6" s="19">
        <v>3407</v>
      </c>
      <c r="F6" s="15">
        <f t="shared" ref="F6:F51" si="0">E6/C6-1</f>
        <v>3.0000000000000001E-3</v>
      </c>
      <c r="G6" s="19">
        <v>3406</v>
      </c>
      <c r="H6" s="15">
        <f t="shared" ref="H6:H51" si="1">G6/E6-1</f>
        <v>0</v>
      </c>
      <c r="I6" s="19">
        <v>3406</v>
      </c>
      <c r="J6" s="15">
        <f t="shared" ref="J6:J51" si="2">I6/G6-1</f>
        <v>0</v>
      </c>
      <c r="K6" s="8"/>
      <c r="L6" s="16"/>
    </row>
    <row r="7" spans="1:12" ht="75" customHeight="1" x14ac:dyDescent="0.25">
      <c r="A7" s="4" t="s">
        <v>8</v>
      </c>
      <c r="B7" s="18">
        <v>67354.399999999994</v>
      </c>
      <c r="C7" s="19">
        <v>67864.600000000006</v>
      </c>
      <c r="D7" s="20">
        <f t="shared" ref="D7:D51" si="3">C7/B7-1</f>
        <v>8.0000000000000002E-3</v>
      </c>
      <c r="E7" s="19">
        <v>68131</v>
      </c>
      <c r="F7" s="15">
        <f t="shared" si="0"/>
        <v>4.0000000000000001E-3</v>
      </c>
      <c r="G7" s="19">
        <v>68216</v>
      </c>
      <c r="H7" s="15">
        <f t="shared" si="1"/>
        <v>1E-3</v>
      </c>
      <c r="I7" s="19">
        <v>68303</v>
      </c>
      <c r="J7" s="15">
        <f t="shared" si="2"/>
        <v>1E-3</v>
      </c>
      <c r="K7" s="9" t="s">
        <v>58</v>
      </c>
      <c r="L7" s="16"/>
    </row>
    <row r="8" spans="1:12" ht="52.5" customHeight="1" x14ac:dyDescent="0.25">
      <c r="A8" s="4" t="s">
        <v>9</v>
      </c>
      <c r="B8" s="18">
        <v>2800</v>
      </c>
      <c r="C8" s="19"/>
      <c r="D8" s="20">
        <f t="shared" si="3"/>
        <v>-1</v>
      </c>
      <c r="E8" s="19"/>
      <c r="F8" s="15"/>
      <c r="G8" s="19"/>
      <c r="H8" s="15"/>
      <c r="I8" s="19"/>
      <c r="J8" s="15"/>
      <c r="K8" s="27" t="s">
        <v>67</v>
      </c>
      <c r="L8" s="16"/>
    </row>
    <row r="9" spans="1:12" ht="60" customHeight="1" x14ac:dyDescent="0.25">
      <c r="A9" s="4" t="s">
        <v>10</v>
      </c>
      <c r="B9" s="18">
        <v>0</v>
      </c>
      <c r="C9" s="19">
        <v>700</v>
      </c>
      <c r="D9" s="20"/>
      <c r="E9" s="19">
        <v>800</v>
      </c>
      <c r="F9" s="15">
        <f t="shared" si="0"/>
        <v>0.14299999999999999</v>
      </c>
      <c r="G9" s="19">
        <v>800</v>
      </c>
      <c r="H9" s="15">
        <f t="shared" si="1"/>
        <v>0</v>
      </c>
      <c r="I9" s="19">
        <v>800</v>
      </c>
      <c r="J9" s="15">
        <f t="shared" si="2"/>
        <v>0</v>
      </c>
      <c r="K9" s="27" t="s">
        <v>59</v>
      </c>
      <c r="L9" s="16"/>
    </row>
    <row r="10" spans="1:12" ht="82.5" customHeight="1" x14ac:dyDescent="0.25">
      <c r="A10" s="4" t="s">
        <v>11</v>
      </c>
      <c r="B10" s="18">
        <v>14230</v>
      </c>
      <c r="C10" s="19">
        <v>17827</v>
      </c>
      <c r="D10" s="20">
        <f t="shared" si="3"/>
        <v>0.253</v>
      </c>
      <c r="E10" s="19">
        <v>13733</v>
      </c>
      <c r="F10" s="15">
        <f t="shared" si="0"/>
        <v>-0.23</v>
      </c>
      <c r="G10" s="19">
        <v>14326.9</v>
      </c>
      <c r="H10" s="15">
        <f t="shared" si="1"/>
        <v>4.2999999999999997E-2</v>
      </c>
      <c r="I10" s="19">
        <v>14737.2</v>
      </c>
      <c r="J10" s="15">
        <f t="shared" si="2"/>
        <v>2.9000000000000001E-2</v>
      </c>
      <c r="K10" s="8" t="s">
        <v>60</v>
      </c>
      <c r="L10" s="16"/>
    </row>
    <row r="11" spans="1:12" s="17" customFormat="1" ht="20.25" customHeight="1" x14ac:dyDescent="0.25">
      <c r="A11" s="3" t="s">
        <v>12</v>
      </c>
      <c r="B11" s="14">
        <f>B12</f>
        <v>1579.2</v>
      </c>
      <c r="C11" s="14">
        <f>C12</f>
        <v>1571.1</v>
      </c>
      <c r="D11" s="15">
        <f t="shared" si="3"/>
        <v>-5.0000000000000001E-3</v>
      </c>
      <c r="E11" s="14">
        <f>E12</f>
        <v>1735.3</v>
      </c>
      <c r="F11" s="15">
        <f t="shared" si="0"/>
        <v>0.105</v>
      </c>
      <c r="G11" s="14">
        <f>G12</f>
        <v>1754.1</v>
      </c>
      <c r="H11" s="15">
        <f t="shared" si="1"/>
        <v>1.0999999999999999E-2</v>
      </c>
      <c r="I11" s="14">
        <f>I12</f>
        <v>1818.5</v>
      </c>
      <c r="J11" s="15">
        <f t="shared" si="2"/>
        <v>3.6999999999999998E-2</v>
      </c>
      <c r="K11" s="9" t="s">
        <v>58</v>
      </c>
      <c r="L11" s="16"/>
    </row>
    <row r="12" spans="1:12" ht="67.5" customHeight="1" x14ac:dyDescent="0.25">
      <c r="A12" s="4" t="s">
        <v>13</v>
      </c>
      <c r="B12" s="18">
        <v>1579.2</v>
      </c>
      <c r="C12" s="19">
        <v>1571.1</v>
      </c>
      <c r="D12" s="20">
        <f t="shared" si="3"/>
        <v>-5.0000000000000001E-3</v>
      </c>
      <c r="E12" s="19">
        <v>1735.3</v>
      </c>
      <c r="F12" s="15">
        <f t="shared" si="0"/>
        <v>0.105</v>
      </c>
      <c r="G12" s="19">
        <v>1754.1</v>
      </c>
      <c r="H12" s="15">
        <f t="shared" si="1"/>
        <v>1.0999999999999999E-2</v>
      </c>
      <c r="I12" s="19">
        <v>1818.5</v>
      </c>
      <c r="J12" s="15">
        <f t="shared" si="2"/>
        <v>3.6999999999999998E-2</v>
      </c>
      <c r="K12" s="28" t="s">
        <v>78</v>
      </c>
      <c r="L12" s="16"/>
    </row>
    <row r="13" spans="1:12" s="17" customFormat="1" ht="30" customHeight="1" x14ac:dyDescent="0.25">
      <c r="A13" s="3" t="s">
        <v>14</v>
      </c>
      <c r="B13" s="14">
        <f>SUM(B14:B16)</f>
        <v>5756.7</v>
      </c>
      <c r="C13" s="14">
        <f>SUM(C14:C16)</f>
        <v>7431</v>
      </c>
      <c r="D13" s="20">
        <f t="shared" si="3"/>
        <v>0.29099999999999998</v>
      </c>
      <c r="E13" s="14">
        <f>SUM(E14:E16)</f>
        <v>3161</v>
      </c>
      <c r="F13" s="15">
        <f t="shared" si="0"/>
        <v>-0.57499999999999996</v>
      </c>
      <c r="G13" s="14">
        <f>SUM(G14:G16)</f>
        <v>3238</v>
      </c>
      <c r="H13" s="15">
        <f t="shared" si="1"/>
        <v>2.4E-2</v>
      </c>
      <c r="I13" s="14">
        <f>SUM(I14:I16)</f>
        <v>3319</v>
      </c>
      <c r="J13" s="15">
        <f t="shared" si="2"/>
        <v>2.5000000000000001E-2</v>
      </c>
      <c r="K13" s="9" t="s">
        <v>58</v>
      </c>
      <c r="L13" s="16"/>
    </row>
    <row r="14" spans="1:12" ht="59.25" customHeight="1" x14ac:dyDescent="0.25">
      <c r="A14" s="4" t="s">
        <v>15</v>
      </c>
      <c r="B14" s="18">
        <v>5756.7</v>
      </c>
      <c r="C14" s="19">
        <v>3051</v>
      </c>
      <c r="D14" s="20">
        <f t="shared" si="3"/>
        <v>-0.47</v>
      </c>
      <c r="E14" s="19">
        <v>3161</v>
      </c>
      <c r="F14" s="15">
        <f t="shared" si="0"/>
        <v>3.5999999999999997E-2</v>
      </c>
      <c r="G14" s="19">
        <v>3238</v>
      </c>
      <c r="H14" s="15">
        <f t="shared" si="1"/>
        <v>2.4E-2</v>
      </c>
      <c r="I14" s="19">
        <v>3319</v>
      </c>
      <c r="J14" s="15">
        <f t="shared" si="2"/>
        <v>2.5000000000000001E-2</v>
      </c>
      <c r="K14" s="9" t="s">
        <v>58</v>
      </c>
      <c r="L14" s="16"/>
    </row>
    <row r="15" spans="1:12" ht="22.5" customHeight="1" x14ac:dyDescent="0.25">
      <c r="A15" s="4" t="s">
        <v>53</v>
      </c>
      <c r="B15" s="18"/>
      <c r="C15" s="19">
        <v>380</v>
      </c>
      <c r="D15" s="20"/>
      <c r="E15" s="19"/>
      <c r="F15" s="15"/>
      <c r="G15" s="19"/>
      <c r="H15" s="15"/>
      <c r="I15" s="19"/>
      <c r="J15" s="15"/>
      <c r="K15" s="9" t="s">
        <v>58</v>
      </c>
      <c r="L15" s="16"/>
    </row>
    <row r="16" spans="1:12" ht="31.9" customHeight="1" x14ac:dyDescent="0.25">
      <c r="A16" s="4" t="s">
        <v>54</v>
      </c>
      <c r="B16" s="18"/>
      <c r="C16" s="19">
        <v>4000</v>
      </c>
      <c r="D16" s="20"/>
      <c r="E16" s="19"/>
      <c r="F16" s="15"/>
      <c r="G16" s="19"/>
      <c r="H16" s="15"/>
      <c r="I16" s="19"/>
      <c r="J16" s="15"/>
      <c r="K16" s="9" t="s">
        <v>58</v>
      </c>
      <c r="L16" s="16"/>
    </row>
    <row r="17" spans="1:12" s="17" customFormat="1" ht="28.15" customHeight="1" x14ac:dyDescent="0.25">
      <c r="A17" s="3" t="s">
        <v>16</v>
      </c>
      <c r="B17" s="14">
        <f>SUM(B18:B22)</f>
        <v>117658.2</v>
      </c>
      <c r="C17" s="14">
        <f>SUM(C18:C22)</f>
        <v>150614.29999999999</v>
      </c>
      <c r="D17" s="15">
        <f t="shared" si="3"/>
        <v>0.28000000000000003</v>
      </c>
      <c r="E17" s="14">
        <f>SUM(E18:E22)</f>
        <v>91598</v>
      </c>
      <c r="F17" s="15">
        <f t="shared" si="0"/>
        <v>-0.39200000000000002</v>
      </c>
      <c r="G17" s="14">
        <f>SUM(G18:G22)</f>
        <v>99274.3</v>
      </c>
      <c r="H17" s="15">
        <f t="shared" si="1"/>
        <v>8.4000000000000005E-2</v>
      </c>
      <c r="I17" s="14">
        <f>SUM(I18:I22)</f>
        <v>100527.8</v>
      </c>
      <c r="J17" s="15">
        <f t="shared" si="2"/>
        <v>1.2999999999999999E-2</v>
      </c>
      <c r="K17" s="9" t="s">
        <v>58</v>
      </c>
      <c r="L17" s="16"/>
    </row>
    <row r="18" spans="1:12" s="23" customFormat="1" ht="28.15" customHeight="1" x14ac:dyDescent="0.25">
      <c r="A18" s="4" t="s">
        <v>55</v>
      </c>
      <c r="B18" s="18"/>
      <c r="C18" s="18">
        <v>250</v>
      </c>
      <c r="D18" s="20"/>
      <c r="E18" s="18">
        <v>250</v>
      </c>
      <c r="F18" s="21">
        <f>E18/C18-1</f>
        <v>0</v>
      </c>
      <c r="G18" s="18">
        <v>250</v>
      </c>
      <c r="H18" s="20">
        <f>G18/E18-1</f>
        <v>0</v>
      </c>
      <c r="I18" s="18">
        <v>250</v>
      </c>
      <c r="J18" s="20">
        <f>I18/G18-1</f>
        <v>0</v>
      </c>
      <c r="K18" s="9" t="s">
        <v>58</v>
      </c>
      <c r="L18" s="22"/>
    </row>
    <row r="19" spans="1:12" ht="39" customHeight="1" x14ac:dyDescent="0.25">
      <c r="A19" s="4" t="s">
        <v>17</v>
      </c>
      <c r="B19" s="18">
        <v>23128.3</v>
      </c>
      <c r="C19" s="19">
        <v>9800.1</v>
      </c>
      <c r="D19" s="20">
        <f t="shared" si="3"/>
        <v>-0.57599999999999996</v>
      </c>
      <c r="E19" s="19">
        <v>8952.2999999999993</v>
      </c>
      <c r="F19" s="15">
        <f t="shared" si="0"/>
        <v>-8.6999999999999994E-2</v>
      </c>
      <c r="G19" s="19">
        <v>10461.299999999999</v>
      </c>
      <c r="H19" s="15">
        <f t="shared" si="1"/>
        <v>0.16900000000000001</v>
      </c>
      <c r="I19" s="19">
        <v>10576.3</v>
      </c>
      <c r="J19" s="15">
        <f t="shared" si="2"/>
        <v>1.0999999999999999E-2</v>
      </c>
      <c r="K19" s="9" t="s">
        <v>58</v>
      </c>
      <c r="L19" s="16"/>
    </row>
    <row r="20" spans="1:12" s="23" customFormat="1" ht="27.75" customHeight="1" x14ac:dyDescent="0.25">
      <c r="A20" s="4" t="s">
        <v>18</v>
      </c>
      <c r="B20" s="18">
        <v>270</v>
      </c>
      <c r="C20" s="18">
        <v>270</v>
      </c>
      <c r="D20" s="20">
        <f t="shared" si="3"/>
        <v>0</v>
      </c>
      <c r="E20" s="18">
        <v>270</v>
      </c>
      <c r="F20" s="15">
        <f t="shared" si="0"/>
        <v>0</v>
      </c>
      <c r="G20" s="18">
        <v>280</v>
      </c>
      <c r="H20" s="15">
        <f t="shared" si="1"/>
        <v>3.6999999999999998E-2</v>
      </c>
      <c r="I20" s="18">
        <v>280</v>
      </c>
      <c r="J20" s="15">
        <f t="shared" si="2"/>
        <v>0</v>
      </c>
      <c r="K20" s="8"/>
      <c r="L20" s="22"/>
    </row>
    <row r="21" spans="1:12" ht="68.25" customHeight="1" x14ac:dyDescent="0.25">
      <c r="A21" s="4" t="s">
        <v>19</v>
      </c>
      <c r="B21" s="18">
        <v>85967.2</v>
      </c>
      <c r="C21" s="19">
        <v>128180.4</v>
      </c>
      <c r="D21" s="20">
        <f t="shared" si="3"/>
        <v>0.49099999999999999</v>
      </c>
      <c r="E21" s="19">
        <v>73446</v>
      </c>
      <c r="F21" s="15">
        <f t="shared" si="0"/>
        <v>-0.42699999999999999</v>
      </c>
      <c r="G21" s="19">
        <v>78076</v>
      </c>
      <c r="H21" s="15">
        <f t="shared" si="1"/>
        <v>6.3E-2</v>
      </c>
      <c r="I21" s="19">
        <v>79061</v>
      </c>
      <c r="J21" s="15">
        <f t="shared" si="2"/>
        <v>1.2999999999999999E-2</v>
      </c>
      <c r="K21" s="28" t="s">
        <v>76</v>
      </c>
      <c r="L21" s="16"/>
    </row>
    <row r="22" spans="1:12" ht="49.5" customHeight="1" x14ac:dyDescent="0.25">
      <c r="A22" s="4" t="s">
        <v>20</v>
      </c>
      <c r="B22" s="18">
        <v>8292.7000000000007</v>
      </c>
      <c r="C22" s="19">
        <v>12113.8</v>
      </c>
      <c r="D22" s="20">
        <f t="shared" si="3"/>
        <v>0.46100000000000002</v>
      </c>
      <c r="E22" s="19">
        <v>8679.7000000000007</v>
      </c>
      <c r="F22" s="15">
        <f t="shared" si="0"/>
        <v>-0.28299999999999997</v>
      </c>
      <c r="G22" s="19">
        <v>10207</v>
      </c>
      <c r="H22" s="15">
        <f t="shared" si="1"/>
        <v>0.17599999999999999</v>
      </c>
      <c r="I22" s="19">
        <v>10360.5</v>
      </c>
      <c r="J22" s="15">
        <f t="shared" si="2"/>
        <v>1.4999999999999999E-2</v>
      </c>
      <c r="K22" s="27" t="s">
        <v>73</v>
      </c>
      <c r="L22" s="16"/>
    </row>
    <row r="23" spans="1:12" s="17" customFormat="1" ht="35.25" customHeight="1" x14ac:dyDescent="0.25">
      <c r="A23" s="3" t="s">
        <v>21</v>
      </c>
      <c r="B23" s="14">
        <f>SUM(B24:B27)</f>
        <v>71290</v>
      </c>
      <c r="C23" s="14">
        <f>SUM(C24:C27)</f>
        <v>116785.5</v>
      </c>
      <c r="D23" s="20">
        <f t="shared" si="3"/>
        <v>0.63800000000000001</v>
      </c>
      <c r="E23" s="14">
        <f>SUM(E24:E27)</f>
        <v>49345.2</v>
      </c>
      <c r="F23" s="15">
        <f t="shared" si="0"/>
        <v>-0.57699999999999996</v>
      </c>
      <c r="G23" s="14">
        <f>SUM(G24:G27)</f>
        <v>53683.4</v>
      </c>
      <c r="H23" s="15">
        <f t="shared" si="1"/>
        <v>8.7999999999999995E-2</v>
      </c>
      <c r="I23" s="14">
        <f>SUM(I24:I27)</f>
        <v>70873.399999999994</v>
      </c>
      <c r="J23" s="15">
        <f t="shared" si="2"/>
        <v>0.32</v>
      </c>
      <c r="K23" s="9" t="s">
        <v>58</v>
      </c>
      <c r="L23" s="16"/>
    </row>
    <row r="24" spans="1:12" ht="72" customHeight="1" x14ac:dyDescent="0.25">
      <c r="A24" s="4" t="s">
        <v>22</v>
      </c>
      <c r="B24" s="18">
        <v>933</v>
      </c>
      <c r="C24" s="19">
        <v>53070.5</v>
      </c>
      <c r="D24" s="20">
        <f t="shared" si="3"/>
        <v>55.881999999999998</v>
      </c>
      <c r="E24" s="19">
        <v>1050</v>
      </c>
      <c r="F24" s="15">
        <f t="shared" si="0"/>
        <v>-0.98</v>
      </c>
      <c r="G24" s="19">
        <v>1050</v>
      </c>
      <c r="H24" s="15">
        <f t="shared" si="1"/>
        <v>0</v>
      </c>
      <c r="I24" s="19">
        <v>1050</v>
      </c>
      <c r="J24" s="15">
        <f t="shared" si="2"/>
        <v>0</v>
      </c>
      <c r="K24" s="8" t="s">
        <v>79</v>
      </c>
      <c r="L24" s="16"/>
    </row>
    <row r="25" spans="1:12" s="23" customFormat="1" ht="66" customHeight="1" x14ac:dyDescent="0.25">
      <c r="A25" s="4" t="s">
        <v>23</v>
      </c>
      <c r="B25" s="18">
        <v>60012</v>
      </c>
      <c r="C25" s="18">
        <v>31054</v>
      </c>
      <c r="D25" s="20">
        <f t="shared" si="3"/>
        <v>-0.48299999999999998</v>
      </c>
      <c r="E25" s="18">
        <v>10263.1</v>
      </c>
      <c r="F25" s="15">
        <f t="shared" si="0"/>
        <v>-0.67</v>
      </c>
      <c r="G25" s="18">
        <v>14601.3</v>
      </c>
      <c r="H25" s="15">
        <f t="shared" si="1"/>
        <v>0.42299999999999999</v>
      </c>
      <c r="I25" s="18">
        <v>31791.3</v>
      </c>
      <c r="J25" s="15">
        <f t="shared" si="2"/>
        <v>1.177</v>
      </c>
      <c r="K25" s="8" t="s">
        <v>74</v>
      </c>
      <c r="L25" s="22"/>
    </row>
    <row r="26" spans="1:12" ht="54.75" customHeight="1" x14ac:dyDescent="0.25">
      <c r="A26" s="4" t="s">
        <v>24</v>
      </c>
      <c r="B26" s="18">
        <v>10262</v>
      </c>
      <c r="C26" s="19">
        <v>24389.599999999999</v>
      </c>
      <c r="D26" s="20">
        <f t="shared" si="3"/>
        <v>1.377</v>
      </c>
      <c r="E26" s="19">
        <v>29832.1</v>
      </c>
      <c r="F26" s="15">
        <f t="shared" si="0"/>
        <v>0.223</v>
      </c>
      <c r="G26" s="19">
        <v>29832.1</v>
      </c>
      <c r="H26" s="15">
        <f t="shared" si="1"/>
        <v>0</v>
      </c>
      <c r="I26" s="19">
        <v>29832.1</v>
      </c>
      <c r="J26" s="15">
        <f t="shared" si="2"/>
        <v>0</v>
      </c>
      <c r="K26" s="8" t="s">
        <v>72</v>
      </c>
      <c r="L26" s="16"/>
    </row>
    <row r="27" spans="1:12" ht="52.5" customHeight="1" x14ac:dyDescent="0.25">
      <c r="A27" s="4" t="s">
        <v>25</v>
      </c>
      <c r="B27" s="18">
        <v>83</v>
      </c>
      <c r="C27" s="19">
        <v>8271.4</v>
      </c>
      <c r="D27" s="20">
        <f t="shared" si="3"/>
        <v>98.655000000000001</v>
      </c>
      <c r="E27" s="19">
        <v>8200</v>
      </c>
      <c r="F27" s="15">
        <f t="shared" si="0"/>
        <v>-8.9999999999999993E-3</v>
      </c>
      <c r="G27" s="19">
        <v>8200</v>
      </c>
      <c r="H27" s="15">
        <f t="shared" si="1"/>
        <v>0</v>
      </c>
      <c r="I27" s="19">
        <v>8200</v>
      </c>
      <c r="J27" s="15">
        <f t="shared" si="2"/>
        <v>0</v>
      </c>
      <c r="K27" s="9" t="s">
        <v>68</v>
      </c>
      <c r="L27" s="16"/>
    </row>
    <row r="28" spans="1:12" s="17" customFormat="1" ht="32.25" customHeight="1" x14ac:dyDescent="0.25">
      <c r="A28" s="3" t="s">
        <v>26</v>
      </c>
      <c r="B28" s="14">
        <f>SUM(B29:B34)</f>
        <v>901034</v>
      </c>
      <c r="C28" s="14">
        <f>SUM(C29:C34)</f>
        <v>968115.3</v>
      </c>
      <c r="D28" s="20">
        <f t="shared" si="3"/>
        <v>7.3999999999999996E-2</v>
      </c>
      <c r="E28" s="14">
        <f>SUM(E29:E34)</f>
        <v>934573.7</v>
      </c>
      <c r="F28" s="15">
        <f t="shared" si="0"/>
        <v>-3.5000000000000003E-2</v>
      </c>
      <c r="G28" s="14">
        <f>SUM(G29:G34)</f>
        <v>935964.4</v>
      </c>
      <c r="H28" s="15">
        <f t="shared" si="1"/>
        <v>1E-3</v>
      </c>
      <c r="I28" s="14">
        <f>SUM(I29:I34)</f>
        <v>947665.9</v>
      </c>
      <c r="J28" s="15">
        <f t="shared" si="2"/>
        <v>1.2999999999999999E-2</v>
      </c>
      <c r="K28" s="9" t="s">
        <v>58</v>
      </c>
      <c r="L28" s="16"/>
    </row>
    <row r="29" spans="1:12" ht="91.5" customHeight="1" x14ac:dyDescent="0.25">
      <c r="A29" s="4" t="s">
        <v>27</v>
      </c>
      <c r="B29" s="18">
        <v>290011</v>
      </c>
      <c r="C29" s="19">
        <v>326759.3</v>
      </c>
      <c r="D29" s="20">
        <f t="shared" si="3"/>
        <v>0.127</v>
      </c>
      <c r="E29" s="19">
        <v>303751.09999999998</v>
      </c>
      <c r="F29" s="15">
        <f t="shared" si="0"/>
        <v>-7.0000000000000007E-2</v>
      </c>
      <c r="G29" s="19">
        <v>280721.59999999998</v>
      </c>
      <c r="H29" s="15">
        <f t="shared" si="1"/>
        <v>-7.5999999999999998E-2</v>
      </c>
      <c r="I29" s="19">
        <v>284551.59999999998</v>
      </c>
      <c r="J29" s="15">
        <f t="shared" si="2"/>
        <v>1.4E-2</v>
      </c>
      <c r="K29" s="24" t="s">
        <v>69</v>
      </c>
      <c r="L29" s="16"/>
    </row>
    <row r="30" spans="1:12" ht="92.25" customHeight="1" x14ac:dyDescent="0.25">
      <c r="A30" s="4" t="s">
        <v>28</v>
      </c>
      <c r="B30" s="18">
        <v>552625.19999999995</v>
      </c>
      <c r="C30" s="19">
        <v>488351.3</v>
      </c>
      <c r="D30" s="20">
        <f t="shared" si="3"/>
        <v>-0.11600000000000001</v>
      </c>
      <c r="E30" s="19">
        <v>492855</v>
      </c>
      <c r="F30" s="15">
        <f t="shared" si="0"/>
        <v>8.9999999999999993E-3</v>
      </c>
      <c r="G30" s="19">
        <v>507492.4</v>
      </c>
      <c r="H30" s="15">
        <f t="shared" si="1"/>
        <v>0.03</v>
      </c>
      <c r="I30" s="19">
        <v>509867.9</v>
      </c>
      <c r="J30" s="15">
        <f t="shared" si="2"/>
        <v>5.0000000000000001E-3</v>
      </c>
      <c r="K30" s="24" t="s">
        <v>69</v>
      </c>
      <c r="L30" s="16"/>
    </row>
    <row r="31" spans="1:12" ht="38.25" customHeight="1" x14ac:dyDescent="0.25">
      <c r="A31" s="4" t="s">
        <v>29</v>
      </c>
      <c r="B31" s="18">
        <v>369.4</v>
      </c>
      <c r="C31" s="19">
        <v>500</v>
      </c>
      <c r="D31" s="20">
        <f t="shared" si="3"/>
        <v>0.35399999999999998</v>
      </c>
      <c r="E31" s="19"/>
      <c r="F31" s="15">
        <f t="shared" si="0"/>
        <v>-1</v>
      </c>
      <c r="G31" s="19"/>
      <c r="H31" s="15"/>
      <c r="I31" s="19"/>
      <c r="J31" s="15"/>
      <c r="K31" s="9" t="s">
        <v>58</v>
      </c>
      <c r="L31" s="16"/>
    </row>
    <row r="32" spans="1:12" ht="111" customHeight="1" x14ac:dyDescent="0.25">
      <c r="A32" s="4" t="s">
        <v>51</v>
      </c>
      <c r="B32" s="18"/>
      <c r="C32" s="19">
        <v>92526.8</v>
      </c>
      <c r="D32" s="20"/>
      <c r="E32" s="19">
        <v>82026</v>
      </c>
      <c r="F32" s="15">
        <f t="shared" si="0"/>
        <v>-0.113</v>
      </c>
      <c r="G32" s="19">
        <v>86641</v>
      </c>
      <c r="H32" s="15">
        <f t="shared" si="1"/>
        <v>5.6000000000000001E-2</v>
      </c>
      <c r="I32" s="19">
        <v>89866</v>
      </c>
      <c r="J32" s="15">
        <f t="shared" si="2"/>
        <v>3.6999999999999998E-2</v>
      </c>
      <c r="K32" s="24" t="s">
        <v>70</v>
      </c>
      <c r="L32" s="16"/>
    </row>
    <row r="33" spans="1:12" ht="49.5" customHeight="1" x14ac:dyDescent="0.25">
      <c r="A33" s="4" t="s">
        <v>30</v>
      </c>
      <c r="B33" s="18">
        <v>31097.200000000001</v>
      </c>
      <c r="C33" s="19">
        <v>33114.9</v>
      </c>
      <c r="D33" s="20">
        <f t="shared" si="3"/>
        <v>6.5000000000000002E-2</v>
      </c>
      <c r="E33" s="19">
        <v>28613.599999999999</v>
      </c>
      <c r="F33" s="15">
        <f t="shared" si="0"/>
        <v>-0.13600000000000001</v>
      </c>
      <c r="G33" s="19">
        <v>32738.400000000001</v>
      </c>
      <c r="H33" s="15">
        <f t="shared" si="1"/>
        <v>0.14399999999999999</v>
      </c>
      <c r="I33" s="19">
        <v>33840.400000000001</v>
      </c>
      <c r="J33" s="15">
        <f t="shared" si="2"/>
        <v>3.4000000000000002E-2</v>
      </c>
      <c r="K33" s="8" t="s">
        <v>71</v>
      </c>
      <c r="L33" s="16"/>
    </row>
    <row r="34" spans="1:12" ht="38.25" customHeight="1" x14ac:dyDescent="0.25">
      <c r="A34" s="5" t="s">
        <v>31</v>
      </c>
      <c r="B34" s="18">
        <v>26931.200000000001</v>
      </c>
      <c r="C34" s="19">
        <v>26863</v>
      </c>
      <c r="D34" s="20">
        <f t="shared" si="3"/>
        <v>-3.0000000000000001E-3</v>
      </c>
      <c r="E34" s="19">
        <v>27328</v>
      </c>
      <c r="F34" s="15">
        <f t="shared" si="0"/>
        <v>1.7000000000000001E-2</v>
      </c>
      <c r="G34" s="19">
        <v>28371</v>
      </c>
      <c r="H34" s="15">
        <f t="shared" si="1"/>
        <v>3.7999999999999999E-2</v>
      </c>
      <c r="I34" s="19">
        <v>29540</v>
      </c>
      <c r="J34" s="15">
        <f t="shared" si="2"/>
        <v>4.1000000000000002E-2</v>
      </c>
      <c r="K34" s="9" t="s">
        <v>58</v>
      </c>
      <c r="L34" s="16"/>
    </row>
    <row r="35" spans="1:12" s="17" customFormat="1" ht="34.5" customHeight="1" x14ac:dyDescent="0.25">
      <c r="A35" s="3" t="s">
        <v>32</v>
      </c>
      <c r="B35" s="14">
        <f>B36</f>
        <v>54620.7</v>
      </c>
      <c r="C35" s="14">
        <f>C36</f>
        <v>64759.1</v>
      </c>
      <c r="D35" s="20">
        <f t="shared" si="3"/>
        <v>0.186</v>
      </c>
      <c r="E35" s="14">
        <f>E36</f>
        <v>46077.9</v>
      </c>
      <c r="F35" s="15">
        <f t="shared" si="0"/>
        <v>-0.28799999999999998</v>
      </c>
      <c r="G35" s="14">
        <f>G36</f>
        <v>48609.9</v>
      </c>
      <c r="H35" s="15">
        <f t="shared" si="1"/>
        <v>5.5E-2</v>
      </c>
      <c r="I35" s="14">
        <f>I36</f>
        <v>50351.9</v>
      </c>
      <c r="J35" s="15">
        <f t="shared" si="2"/>
        <v>3.5999999999999997E-2</v>
      </c>
      <c r="K35" s="9" t="s">
        <v>58</v>
      </c>
      <c r="L35" s="16"/>
    </row>
    <row r="36" spans="1:12" s="23" customFormat="1" ht="94.5" customHeight="1" x14ac:dyDescent="0.25">
      <c r="A36" s="4" t="s">
        <v>33</v>
      </c>
      <c r="B36" s="18">
        <v>54620.7</v>
      </c>
      <c r="C36" s="18">
        <v>64759.1</v>
      </c>
      <c r="D36" s="20">
        <f t="shared" si="3"/>
        <v>0.186</v>
      </c>
      <c r="E36" s="18">
        <v>46077.9</v>
      </c>
      <c r="F36" s="15">
        <f t="shared" si="0"/>
        <v>-0.28799999999999998</v>
      </c>
      <c r="G36" s="18">
        <v>48609.9</v>
      </c>
      <c r="H36" s="15">
        <f t="shared" si="1"/>
        <v>5.5E-2</v>
      </c>
      <c r="I36" s="18">
        <v>50351.9</v>
      </c>
      <c r="J36" s="15">
        <f t="shared" si="2"/>
        <v>3.5999999999999997E-2</v>
      </c>
      <c r="K36" s="24" t="s">
        <v>62</v>
      </c>
      <c r="L36" s="22"/>
    </row>
    <row r="37" spans="1:12" s="17" customFormat="1" ht="42.75" customHeight="1" x14ac:dyDescent="0.25">
      <c r="A37" s="3" t="s">
        <v>34</v>
      </c>
      <c r="B37" s="14">
        <f>SUM(B38:B40)</f>
        <v>93581.6</v>
      </c>
      <c r="C37" s="14">
        <f>SUM(C38:C40)</f>
        <v>91617.7</v>
      </c>
      <c r="D37" s="20">
        <f t="shared" si="3"/>
        <v>-2.1000000000000001E-2</v>
      </c>
      <c r="E37" s="14">
        <f>SUM(E38:E40)</f>
        <v>105529.2</v>
      </c>
      <c r="F37" s="15">
        <f t="shared" si="0"/>
        <v>0.152</v>
      </c>
      <c r="G37" s="14">
        <f>SUM(G38:G40)</f>
        <v>95841.2</v>
      </c>
      <c r="H37" s="15">
        <f t="shared" si="1"/>
        <v>-9.1999999999999998E-2</v>
      </c>
      <c r="I37" s="14">
        <f>SUM(I38:I40)</f>
        <v>95668.3</v>
      </c>
      <c r="J37" s="15">
        <f t="shared" si="2"/>
        <v>-2E-3</v>
      </c>
      <c r="K37" s="8"/>
      <c r="L37" s="16"/>
    </row>
    <row r="38" spans="1:12" ht="63.75" customHeight="1" x14ac:dyDescent="0.25">
      <c r="A38" s="4" t="s">
        <v>35</v>
      </c>
      <c r="B38" s="18">
        <v>151.1</v>
      </c>
      <c r="C38" s="19">
        <v>514.20000000000005</v>
      </c>
      <c r="D38" s="20">
        <f t="shared" si="3"/>
        <v>2.403</v>
      </c>
      <c r="E38" s="19">
        <v>541</v>
      </c>
      <c r="F38" s="15">
        <f t="shared" si="0"/>
        <v>5.1999999999999998E-2</v>
      </c>
      <c r="G38" s="19">
        <v>541</v>
      </c>
      <c r="H38" s="15">
        <f t="shared" si="1"/>
        <v>0</v>
      </c>
      <c r="I38" s="19">
        <v>541</v>
      </c>
      <c r="J38" s="15">
        <f t="shared" si="2"/>
        <v>0</v>
      </c>
      <c r="K38" s="8" t="s">
        <v>77</v>
      </c>
      <c r="L38" s="16"/>
    </row>
    <row r="39" spans="1:12" ht="90" customHeight="1" x14ac:dyDescent="0.25">
      <c r="A39" s="4" t="s">
        <v>36</v>
      </c>
      <c r="B39" s="18">
        <v>32285.9</v>
      </c>
      <c r="C39" s="19">
        <v>32685.599999999999</v>
      </c>
      <c r="D39" s="20">
        <f t="shared" si="3"/>
        <v>1.2E-2</v>
      </c>
      <c r="E39" s="19">
        <v>27284.9</v>
      </c>
      <c r="F39" s="15">
        <f t="shared" si="0"/>
        <v>-0.16500000000000001</v>
      </c>
      <c r="G39" s="19">
        <v>28695.1</v>
      </c>
      <c r="H39" s="15">
        <f t="shared" si="1"/>
        <v>5.1999999999999998E-2</v>
      </c>
      <c r="I39" s="19">
        <v>28574.6</v>
      </c>
      <c r="J39" s="15">
        <f t="shared" si="2"/>
        <v>-4.0000000000000001E-3</v>
      </c>
      <c r="K39" s="8" t="s">
        <v>63</v>
      </c>
      <c r="L39" s="16"/>
    </row>
    <row r="40" spans="1:12" ht="70.5" customHeight="1" x14ac:dyDescent="0.25">
      <c r="A40" s="4" t="s">
        <v>37</v>
      </c>
      <c r="B40" s="18">
        <v>61144.6</v>
      </c>
      <c r="C40" s="19">
        <v>58417.9</v>
      </c>
      <c r="D40" s="20">
        <f t="shared" si="3"/>
        <v>-4.4999999999999998E-2</v>
      </c>
      <c r="E40" s="19">
        <v>77703.3</v>
      </c>
      <c r="F40" s="15">
        <f t="shared" si="0"/>
        <v>0.33</v>
      </c>
      <c r="G40" s="19">
        <v>66605.100000000006</v>
      </c>
      <c r="H40" s="15">
        <f t="shared" si="1"/>
        <v>-0.14299999999999999</v>
      </c>
      <c r="I40" s="19">
        <v>66552.7</v>
      </c>
      <c r="J40" s="15">
        <f t="shared" si="2"/>
        <v>-1E-3</v>
      </c>
      <c r="K40" s="8" t="s">
        <v>63</v>
      </c>
      <c r="L40" s="16"/>
    </row>
    <row r="41" spans="1:12" s="17" customFormat="1" ht="33.75" customHeight="1" x14ac:dyDescent="0.25">
      <c r="A41" s="3" t="s">
        <v>38</v>
      </c>
      <c r="B41" s="14">
        <f>B42</f>
        <v>19598.599999999999</v>
      </c>
      <c r="C41" s="14">
        <f>C42</f>
        <v>44123.8</v>
      </c>
      <c r="D41" s="20">
        <f t="shared" si="3"/>
        <v>1.2509999999999999</v>
      </c>
      <c r="E41" s="14">
        <f>E42</f>
        <v>36336</v>
      </c>
      <c r="F41" s="15">
        <f t="shared" si="0"/>
        <v>-0.17599999999999999</v>
      </c>
      <c r="G41" s="14">
        <f>G42</f>
        <v>38254</v>
      </c>
      <c r="H41" s="15">
        <f t="shared" si="1"/>
        <v>5.2999999999999999E-2</v>
      </c>
      <c r="I41" s="14">
        <f>I42</f>
        <v>39717</v>
      </c>
      <c r="J41" s="15">
        <f t="shared" si="2"/>
        <v>3.7999999999999999E-2</v>
      </c>
      <c r="K41" s="9" t="s">
        <v>58</v>
      </c>
      <c r="L41" s="16"/>
    </row>
    <row r="42" spans="1:12" ht="45" customHeight="1" x14ac:dyDescent="0.25">
      <c r="A42" s="4" t="s">
        <v>39</v>
      </c>
      <c r="B42" s="18">
        <v>19598.599999999999</v>
      </c>
      <c r="C42" s="19">
        <v>44123.8</v>
      </c>
      <c r="D42" s="20">
        <f t="shared" si="3"/>
        <v>1.2509999999999999</v>
      </c>
      <c r="E42" s="19">
        <v>36336</v>
      </c>
      <c r="F42" s="15">
        <f t="shared" si="0"/>
        <v>-0.17599999999999999</v>
      </c>
      <c r="G42" s="19">
        <v>38254</v>
      </c>
      <c r="H42" s="15">
        <f t="shared" si="1"/>
        <v>5.2999999999999999E-2</v>
      </c>
      <c r="I42" s="19">
        <v>39717</v>
      </c>
      <c r="J42" s="15">
        <f t="shared" si="2"/>
        <v>3.7999999999999999E-2</v>
      </c>
      <c r="K42" s="8" t="s">
        <v>64</v>
      </c>
      <c r="L42" s="16"/>
    </row>
    <row r="43" spans="1:12" s="17" customFormat="1" ht="59.45" customHeight="1" x14ac:dyDescent="0.25">
      <c r="A43" s="3" t="s">
        <v>40</v>
      </c>
      <c r="B43" s="14">
        <f>B44+B45</f>
        <v>1935</v>
      </c>
      <c r="C43" s="14">
        <f>C44+C45</f>
        <v>2005</v>
      </c>
      <c r="D43" s="20">
        <f t="shared" si="3"/>
        <v>3.5999999999999997E-2</v>
      </c>
      <c r="E43" s="14">
        <f>E44+E45</f>
        <v>3290</v>
      </c>
      <c r="F43" s="15">
        <f t="shared" si="0"/>
        <v>0.64100000000000001</v>
      </c>
      <c r="G43" s="14">
        <f>G44+G45</f>
        <v>3425</v>
      </c>
      <c r="H43" s="15">
        <f t="shared" si="1"/>
        <v>4.1000000000000002E-2</v>
      </c>
      <c r="I43" s="14">
        <f>I44+I45</f>
        <v>3561</v>
      </c>
      <c r="J43" s="15">
        <f t="shared" si="2"/>
        <v>0.04</v>
      </c>
      <c r="K43" s="9" t="s">
        <v>58</v>
      </c>
      <c r="L43" s="16"/>
    </row>
    <row r="44" spans="1:12" ht="58.15" customHeight="1" x14ac:dyDescent="0.25">
      <c r="A44" s="4" t="s">
        <v>41</v>
      </c>
      <c r="B44" s="18">
        <v>1230</v>
      </c>
      <c r="C44" s="19">
        <v>1260</v>
      </c>
      <c r="D44" s="20">
        <f t="shared" si="3"/>
        <v>2.4E-2</v>
      </c>
      <c r="E44" s="19">
        <v>2500</v>
      </c>
      <c r="F44" s="15">
        <f t="shared" si="0"/>
        <v>0.98399999999999999</v>
      </c>
      <c r="G44" s="19">
        <v>2625</v>
      </c>
      <c r="H44" s="15">
        <f t="shared" si="1"/>
        <v>0.05</v>
      </c>
      <c r="I44" s="19">
        <v>2756</v>
      </c>
      <c r="J44" s="15">
        <f t="shared" si="2"/>
        <v>0.05</v>
      </c>
      <c r="K44" s="8" t="s">
        <v>80</v>
      </c>
      <c r="L44" s="16"/>
    </row>
    <row r="45" spans="1:12" s="23" customFormat="1" ht="52.15" customHeight="1" x14ac:dyDescent="0.25">
      <c r="A45" s="4" t="s">
        <v>42</v>
      </c>
      <c r="B45" s="18">
        <v>705</v>
      </c>
      <c r="C45" s="18">
        <v>745</v>
      </c>
      <c r="D45" s="20">
        <f t="shared" si="3"/>
        <v>5.7000000000000002E-2</v>
      </c>
      <c r="E45" s="18">
        <v>790</v>
      </c>
      <c r="F45" s="15">
        <f t="shared" si="0"/>
        <v>0.06</v>
      </c>
      <c r="G45" s="18">
        <v>800</v>
      </c>
      <c r="H45" s="15">
        <f t="shared" si="1"/>
        <v>1.2999999999999999E-2</v>
      </c>
      <c r="I45" s="18">
        <v>805</v>
      </c>
      <c r="J45" s="15">
        <f t="shared" si="2"/>
        <v>6.0000000000000001E-3</v>
      </c>
      <c r="K45" s="8" t="s">
        <v>80</v>
      </c>
      <c r="L45" s="22"/>
    </row>
    <row r="46" spans="1:12" s="17" customFormat="1" ht="55.9" customHeight="1" x14ac:dyDescent="0.25">
      <c r="A46" s="3" t="s">
        <v>43</v>
      </c>
      <c r="B46" s="14">
        <f>SUM(B47:B48)</f>
        <v>62336.3</v>
      </c>
      <c r="C46" s="14">
        <f>SUM(C47:C48)</f>
        <v>50606.7</v>
      </c>
      <c r="D46" s="20">
        <f t="shared" si="3"/>
        <v>-0.188</v>
      </c>
      <c r="E46" s="14">
        <f>SUM(E47:E48)</f>
        <v>42931</v>
      </c>
      <c r="F46" s="15">
        <f t="shared" si="0"/>
        <v>-0.152</v>
      </c>
      <c r="G46" s="14">
        <f>SUM(G47:G48)</f>
        <v>44557</v>
      </c>
      <c r="H46" s="15">
        <f t="shared" si="1"/>
        <v>3.7999999999999999E-2</v>
      </c>
      <c r="I46" s="14">
        <f>SUM(I47:I48)</f>
        <v>45217</v>
      </c>
      <c r="J46" s="15">
        <f t="shared" si="2"/>
        <v>1.4999999999999999E-2</v>
      </c>
      <c r="K46" s="9" t="s">
        <v>58</v>
      </c>
      <c r="L46" s="16"/>
    </row>
    <row r="47" spans="1:12" ht="58.5" customHeight="1" x14ac:dyDescent="0.25">
      <c r="A47" s="4" t="s">
        <v>44</v>
      </c>
      <c r="B47" s="18">
        <v>51864.1</v>
      </c>
      <c r="C47" s="19">
        <v>43436</v>
      </c>
      <c r="D47" s="20">
        <f t="shared" si="3"/>
        <v>-0.16300000000000001</v>
      </c>
      <c r="E47" s="19">
        <v>42931</v>
      </c>
      <c r="F47" s="15">
        <f t="shared" si="0"/>
        <v>-1.2E-2</v>
      </c>
      <c r="G47" s="19">
        <v>44557</v>
      </c>
      <c r="H47" s="15">
        <f t="shared" si="1"/>
        <v>3.7999999999999999E-2</v>
      </c>
      <c r="I47" s="19">
        <v>45217</v>
      </c>
      <c r="J47" s="15">
        <f t="shared" si="2"/>
        <v>1.4999999999999999E-2</v>
      </c>
      <c r="K47" s="8" t="s">
        <v>61</v>
      </c>
      <c r="L47" s="16"/>
    </row>
    <row r="48" spans="1:12" ht="48.6" customHeight="1" x14ac:dyDescent="0.25">
      <c r="A48" s="4" t="s">
        <v>45</v>
      </c>
      <c r="B48" s="18">
        <v>10472.200000000001</v>
      </c>
      <c r="C48" s="19">
        <v>7170.7</v>
      </c>
      <c r="D48" s="20">
        <f t="shared" si="3"/>
        <v>-0.315</v>
      </c>
      <c r="E48" s="19"/>
      <c r="F48" s="15"/>
      <c r="G48" s="19"/>
      <c r="H48" s="15"/>
      <c r="I48" s="19"/>
      <c r="J48" s="15"/>
      <c r="K48" s="8" t="s">
        <v>61</v>
      </c>
      <c r="L48" s="16"/>
    </row>
    <row r="49" spans="1:12" s="17" customFormat="1" ht="29.25" customHeight="1" x14ac:dyDescent="0.25">
      <c r="A49" s="3" t="s">
        <v>56</v>
      </c>
      <c r="B49" s="14"/>
      <c r="C49" s="25"/>
      <c r="D49" s="20"/>
      <c r="E49" s="25"/>
      <c r="F49" s="15"/>
      <c r="G49" s="25">
        <v>15509</v>
      </c>
      <c r="H49" s="15"/>
      <c r="I49" s="25">
        <v>32728</v>
      </c>
      <c r="J49" s="15">
        <f t="shared" si="2"/>
        <v>1.1100000000000001</v>
      </c>
      <c r="K49" s="9" t="s">
        <v>58</v>
      </c>
      <c r="L49" s="16"/>
    </row>
    <row r="50" spans="1:12" ht="24.75" customHeight="1" x14ac:dyDescent="0.25">
      <c r="A50" s="4" t="s">
        <v>57</v>
      </c>
      <c r="B50" s="18"/>
      <c r="C50" s="19"/>
      <c r="D50" s="20"/>
      <c r="E50" s="19"/>
      <c r="F50" s="15"/>
      <c r="G50" s="19">
        <v>15509</v>
      </c>
      <c r="H50" s="15"/>
      <c r="I50" s="19">
        <v>32728</v>
      </c>
      <c r="J50" s="15">
        <f t="shared" si="2"/>
        <v>1.1100000000000001</v>
      </c>
      <c r="K50" s="9" t="s">
        <v>58</v>
      </c>
      <c r="L50" s="16"/>
    </row>
    <row r="51" spans="1:12" s="17" customFormat="1" ht="18.75" x14ac:dyDescent="0.25">
      <c r="A51" s="26" t="s">
        <v>1</v>
      </c>
      <c r="B51" s="14">
        <f>B46+B43+B41+B37+B35+B28+B23+B17+B13+B11+B5</f>
        <v>1417268.1</v>
      </c>
      <c r="C51" s="14">
        <f>C46+C43+C41+C37+C35+C28+C23+C17+C13+C11+C5</f>
        <v>1587417.1</v>
      </c>
      <c r="D51" s="20">
        <f t="shared" si="3"/>
        <v>0.12</v>
      </c>
      <c r="E51" s="14">
        <f>E46+E43+E41+E37+E35+E28+E23+E17+E13+E11+E5</f>
        <v>1400648.3</v>
      </c>
      <c r="F51" s="15">
        <f t="shared" si="0"/>
        <v>-0.11799999999999999</v>
      </c>
      <c r="G51" s="14">
        <f>G46+G43+G41+G37+G35+G28+G23+G17+G13+G11+G5+G49</f>
        <v>1426859.2</v>
      </c>
      <c r="H51" s="15">
        <f t="shared" si="1"/>
        <v>1.9E-2</v>
      </c>
      <c r="I51" s="14">
        <f>I46+I43+I41+I37+I35+I28+I23+I17+I13+I11+I5+I49</f>
        <v>1478694</v>
      </c>
      <c r="J51" s="15">
        <f t="shared" si="2"/>
        <v>3.5999999999999997E-2</v>
      </c>
      <c r="K51" s="9" t="s">
        <v>58</v>
      </c>
      <c r="L51" s="16"/>
    </row>
    <row r="53" spans="1:12" x14ac:dyDescent="0.25">
      <c r="A53" s="6" t="s">
        <v>65</v>
      </c>
    </row>
    <row r="54" spans="1:12" x14ac:dyDescent="0.25">
      <c r="A54" s="6" t="s">
        <v>66</v>
      </c>
    </row>
  </sheetData>
  <mergeCells count="2">
    <mergeCell ref="A2:J2"/>
    <mergeCell ref="A1:K1"/>
  </mergeCells>
  <pageMargins left="0.11811023622047245" right="7.874015748031496E-2" top="0.59055118110236227" bottom="0.15748031496062992" header="0.31496062992125984" footer="0.15748031496062992"/>
  <pageSetup paperSize="9" scale="61" fitToHeight="0" orientation="landscape" r:id="rId1"/>
  <headerFooter differentFirst="1">
    <oddHeader>&amp;C&amp;P</oddHeader>
  </headerFooter>
  <rowBreaks count="3" manualBreakCount="3">
    <brk id="19" max="10" man="1"/>
    <brk id="32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Свод_Расх_Рз</vt:lpstr>
      <vt:lpstr>Свод_Расх_Рз!Заголовки_для_печати</vt:lpstr>
      <vt:lpstr>Свод_Расх_Рз!Область_печати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Галяутдинов Ринат Рамилевич</dc:creator>
  <cp:lastModifiedBy>Елена</cp:lastModifiedBy>
  <cp:lastPrinted>2017-11-28T11:32:43Z</cp:lastPrinted>
  <dcterms:created xsi:type="dcterms:W3CDTF">2015-04-28T09:53:59Z</dcterms:created>
  <dcterms:modified xsi:type="dcterms:W3CDTF">2017-11-29T07:21:05Z</dcterms:modified>
</cp:coreProperties>
</file>